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0" windowWidth="25440" windowHeight="1137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<sst xmlns="http://schemas.openxmlformats.org/spreadsheetml/2006/main" count="2484" uniqueCount="1420">
  <si>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</si>
  <si>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</si>
  <si>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</si>
  <si>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</si>
  <si>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</si>
  <si>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</si>
  <si>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</si>
  <si>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</si>
  <si>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</si>
  <si>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</si>
  <si>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</si>
  <si>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</si>
  <si>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</si>
  <si>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</si>
  <si>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</si>
  <si>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</si>
  <si>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</si>
  <si>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</si>
  <si>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</si>
  <si>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</si>
  <si>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</si>
  <si>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</si>
  <si>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</si>
  <si>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</si>
  <si>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</si>
  <si>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</si>
  <si>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</si>
  <si>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</si>
  <si>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</si>
  <si>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</si>
  <si>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</si>
  <si>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</si>
  <si>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</si>
  <si>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</si>
  <si>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</si>
  <si>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</si>
  <si>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</si>
  <si>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</si>
  <si>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</si>
  <si>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</si>
  <si>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</si>
  <si>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</si>
  <si>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</si>
  <si>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</si>
  <si>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</si>
  <si>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</si>
  <si>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</si>
  <si>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</si>
  <si>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</si>
  <si>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</si>
  <si>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</si>
  <si>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</si>
  <si>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</si>
  <si>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</si>
  <si>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</si>
  <si>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</si>
  <si>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</si>
  <si>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</si>
  <si>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</si>
  <si>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</si>
  <si>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</si>
  <si>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</si>
  <si>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</si>
  <si>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</si>
  <si>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</si>
  <si>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</si>
  <si>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</si>
  <si>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</si>
  <si>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</si>
  <si>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</si>
  <si>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</si>
  <si>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</si>
  <si>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</si>
  <si>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</si>
  <si>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</si>
  <si>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</si>
  <si>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</si>
  <si>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</si>
  <si>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</si>
  <si>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</si>
  <si>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</si>
  <si>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</si>
  <si>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</si>
  <si>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</si>
  <si>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</si>
  <si>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</si>
  <si>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</si>
  <si>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</si>
  <si>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</si>
  <si>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</si>
  <si>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</si>
  <si>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</si>
  <si>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</si>
  <si>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</si>
  <si>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</si>
  <si>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</si>
  <si>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</si>
  <si>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</si>
  <si>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</si>
  <si>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</si>
  <si>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</si>
  <si>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</si>
  <si>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</si>
  <si>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</si>
  <si>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</si>
  <si>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</si>
  <si>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</si>
  <si>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</si>
  <si>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</si>
  <si>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</si>
  <si>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</si>
  <si>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</si>
  <si>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</si>
  <si>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</si>
  <si>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</si>
  <si>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</si>
  <si>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</si>
  <si>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</si>
  <si>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</si>
  <si>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</si>
  <si>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</si>
  <si>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</si>
  <si>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</si>
  <si>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</si>
  <si>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</si>
  <si>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</si>
  <si>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</si>
  <si>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</si>
  <si>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</si>
  <si>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</si>
  <si>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</si>
  <si>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</si>
  <si>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</si>
  <si>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</si>
  <si>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</si>
  <si>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</si>
  <si>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</si>
  <si>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</si>
  <si>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</si>
  <si>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</si>
  <si>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</si>
  <si>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</si>
  <si>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</si>
  <si>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</si>
  <si>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</si>
  <si>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</si>
  <si>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</si>
  <si>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</si>
  <si>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</si>
  <si>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</si>
  <si>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</si>
  <si>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</si>
  <si>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</si>
  <si>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</si>
  <si>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</si>
  <si>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</si>
  <si>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</si>
  <si>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</si>
  <si>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</si>
  <si>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</si>
  <si>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</si>
  <si>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</si>
  <si>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</si>
  <si>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</si>
  <si>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</si>
  <si>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</si>
  <si>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</si>
  <si>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</si>
  <si>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</si>
  <si>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</si>
  <si>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</si>
  <si>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</si>
  <si>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</si>
  <si>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</si>
  <si>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</si>
  <si>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</si>
  <si>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</si>
  <si>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</si>
  <si>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</si>
  <si>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</si>
  <si>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</si>
  <si>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</si>
  <si>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</si>
  <si>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</si>
  <si>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</si>
  <si>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</si>
  <si>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</si>
  <si>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</si>
  <si>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</si>
  <si>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</si>
  <si>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</si>
  <si>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</si>
  <si>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</si>
  <si>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</si>
  <si>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</si>
  <si>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</si>
  <si>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</si>
  <si>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</si>
  <si>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</si>
  <si>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</si>
  <si>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</si>
  <si>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</si>
  <si>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</si>
  <si>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</si>
  <si>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</si>
  <si>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</si>
  <si>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</si>
  <si>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</si>
  <si>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</si>
  <si>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</si>
  <si>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</si>
  <si>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</si>
  <si>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</si>
  <si>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</si>
  <si>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</si>
  <si>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</si>
  <si>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</si>
  <si>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</si>
  <si>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</si>
  <si>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</si>
  <si>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</si>
  <si>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</si>
  <si>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</si>
  <si>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</si>
  <si>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</si>
  <si>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</si>
  <si>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</si>
  <si>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</si>
  <si>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</si>
  <si>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</si>
  <si>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</si>
  <si>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</si>
  <si>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</si>
  <si>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</si>
  <si>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</si>
  <si>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</si>
  <si>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</si>
  <si>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</si>
  <si>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</si>
  <si>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</si>
  <si>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</si>
  <si>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</si>
  <si>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</si>
  <si>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</si>
  <si>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</si>
  <si>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</si>
  <si>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</si>
  <si>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</si>
  <si>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</si>
  <si>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</si>
  <si>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</si>
  <si>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</si>
  <si>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</si>
  <si>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</si>
  <si>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</si>
  <si>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</si>
  <si>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</si>
  <si>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</si>
  <si>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</si>
  <si>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</si>
  <si>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</si>
  <si>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</si>
  <si>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</si>
  <si>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</si>
  <si>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</si>
  <si>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</si>
  <si>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</si>
  <si>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</si>
  <si>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</si>
  <si>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</si>
  <si>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</si>
  <si>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</si>
  <si>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</si>
  <si>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</si>
  <si>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</si>
  <si>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</si>
  <si>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</si>
  <si>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</si>
  <si>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</si>
  <si>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</si>
  <si>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</si>
  <si>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</si>
  <si>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</si>
  <si>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</si>
  <si>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</si>
  <si>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</si>
  <si>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</si>
  <si>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</si>
  <si>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</si>
  <si>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</si>
  <si>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</si>
  <si>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</si>
  <si>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</si>
  <si>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</si>
  <si>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</si>
  <si>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</si>
  <si>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</si>
  <si>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</si>
  <si>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</si>
  <si>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</si>
  <si>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</si>
  <si>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</si>
  <si>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</si>
  <si>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</si>
  <si>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</si>
  <si>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</si>
  <si>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</si>
  <si>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</si>
  <si>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</si>
  <si>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</si>
  <si>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</si>
  <si>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</si>
  <si>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</si>
  <si>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</si>
  <si>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</si>
  <si>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</si>
  <si>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</si>
  <si>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</si>
  <si>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</si>
  <si>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</si>
  <si>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</si>
  <si>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</si>
  <si>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</si>
  <si>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</si>
  <si>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</si>
  <si>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</si>
  <si>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</si>
  <si>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</si>
  <si>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</si>
  <si>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</si>
  <si>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</si>
  <si>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</si>
  <si>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</si>
  <si>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</si>
  <si>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</si>
  <si>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</si>
  <si>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</si>
  <si>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</si>
  <si>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</si>
  <si>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</si>
  <si>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</si>
  <si>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</si>
  <si>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</si>
  <si>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</si>
  <si>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</si>
  <si>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</si>
  <si>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</si>
  <si>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</si>
  <si>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</si>
  <si>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</si>
  <si>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</si>
  <si>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</si>
  <si>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</si>
  <si>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</si>
  <si>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</si>
  <si>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</si>
  <si>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</si>
  <si>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</si>
  <si>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</si>
  <si>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</si>
  <si>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</si>
  <si>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</si>
  <si>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</si>
  <si>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</si>
  <si>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</si>
  <si>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</si>
  <si>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</si>
  <si>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</si>
  <si>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</si>
  <si>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</si>
  <si>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</si>
  <si>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</si>
  <si>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</si>
  <si>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</si>
  <si>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</si>
  <si>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</si>
  <si>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</si>
  <si>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</si>
  <si>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</si>
  <si>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</si>
  <si>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</si>
  <si>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</si>
  <si>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</si>
  <si>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</si>
  <si>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</si>
  <si>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</si>
  <si>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</si>
  <si>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</si>
  <si>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</si>
  <si>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</si>
  <si>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</si>
  <si>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</si>
  <si>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</si>
  <si>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</si>
  <si>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</si>
  <si>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</si>
  <si>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</si>
  <si>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</si>
  <si>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</si>
  <si>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</si>
  <si>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</si>
  <si>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</si>
  <si>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</si>
  <si>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</si>
  <si>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</si>
  <si>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</si>
  <si>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</si>
  <si>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</si>
  <si>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</si>
  <si>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</si>
  <si>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</si>
  <si>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</si>
  <si>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</si>
  <si>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</si>
  <si>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</si>
  <si>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</si>
  <si>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</si>
  <si>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</si>
  <si>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</si>
  <si>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</si>
  <si>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</si>
  <si>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</si>
  <si>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</si>
  <si>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</si>
  <si>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</si>
  <si>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</si>
  <si>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</si>
  <si>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</si>
  <si>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</si>
  <si>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</si>
  <si>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</si>
  <si>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</si>
  <si>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</si>
  <si>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</si>
  <si>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</si>
  <si>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</si>
  <si>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</si>
  <si>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</si>
  <si>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</si>
  <si>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</si>
  <si>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</si>
  <si>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</si>
  <si>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</si>
  <si>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</si>
  <si>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</si>
  <si>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</si>
  <si>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</si>
  <si>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</si>
  <si>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</si>
  <si>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</si>
  <si>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</si>
  <si>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</si>
  <si>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</si>
  <si>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</si>
  <si>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</si>
  <si>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</si>
  <si>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</si>
  <si>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</si>
  <si>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</si>
  <si>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</si>
  <si>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</si>
  <si>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</si>
  <si>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</si>
  <si>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</si>
  <si>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</si>
  <si>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</si>
  <si>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</si>
  <si>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</si>
  <si>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</si>
  <si>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</si>
  <si>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</si>
  <si>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</si>
  <si>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</si>
  <si>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</si>
  <si>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</si>
  <si>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</si>
  <si>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</si>
  <si>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</si>
  <si>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</si>
  <si>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</si>
  <si>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</si>
  <si>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</si>
  <si>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</si>
  <si>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</si>
  <si>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</si>
  <si>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</si>
  <si>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</si>
  <si>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</si>
  <si>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</si>
  <si>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</si>
  <si>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</si>
  <si>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</si>
  <si>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</si>
  <si>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</si>
  <si>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</si>
  <si>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</si>
  <si>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</si>
  <si>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</si>
  <si>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</si>
  <si>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</si>
  <si>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</si>
  <si>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</si>
  <si>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</si>
  <si>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</si>
  <si>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</si>
  <si>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</si>
  <si>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</si>
  <si>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</si>
  <si>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</si>
  <si>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</si>
  <si>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</si>
  <si>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</si>
  <si>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</si>
  <si>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</si>
  <si>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</si>
  <si>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</si>
  <si>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</si>
  <si>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</si>
  <si>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</si>
  <si>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</si>
  <si>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</si>
  <si>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</si>
  <si>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</si>
  <si>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</si>
  <si>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</si>
  <si>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</si>
  <si>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</si>
  <si>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</si>
  <si>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</si>
  <si>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</si>
  <si>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</si>
  <si>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</si>
  <si>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</si>
  <si>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</si>
  <si>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</si>
  <si>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</si>
  <si>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</si>
  <si>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</si>
  <si>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</si>
  <si>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</si>
  <si>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</si>
  <si>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</si>
  <si>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</si>
  <si>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</si>
  <si>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</si>
  <si>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</si>
  <si>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</si>
  <si>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</si>
  <si>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</si>
  <si>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</si>
  <si>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</si>
  <si>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</si>
  <si>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</si>
  <si>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</si>
  <si>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</si>
  <si>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</si>
  <si>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</si>
  <si>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</si>
  <si>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</si>
  <si>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</si>
  <si>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</si>
  <si>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</si>
  <si>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</si>
  <si>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</si>
  <si>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</si>
  <si>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</si>
  <si>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</si>
  <si>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</si>
  <si>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</si>
  <si>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</si>
  <si>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</si>
  <si>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</si>
  <si>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</si>
  <si>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</si>
  <si>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</si>
  <si>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</si>
  <si>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</si>
  <si>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</si>
  <si>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</si>
  <si>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</si>
  <si>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</si>
  <si>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</si>
  <si>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</si>
  <si>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</si>
  <si>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</si>
  <si>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</si>
  <si>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</si>
  <si>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</si>
  <si>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</si>
  <si>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</si>
  <si>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</si>
  <si>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</si>
  <si>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</si>
  <si>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</si>
  <si>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</si>
  <si>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</si>
  <si>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</si>
  <si>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</si>
  <si>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</si>
  <si>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</si>
  <si>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</si>
  <si>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</si>
  <si>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</si>
  <si>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</si>
  <si>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</si>
  <si>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</si>
  <si>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</si>
  <si>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</si>
  <si>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</si>
  <si>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</si>
  <si>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</si>
  <si>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</si>
  <si>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</si>
  <si>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</si>
  <si>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</si>
  <si>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</si>
  <si>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</si>
  <si>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</si>
  <si>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</si>
  <si>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</si>
  <si>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</si>
  <si>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</si>
  <si>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</si>
  <si>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</si>
  <si>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</si>
  <si>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</si>
  <si>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</si>
  <si>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</si>
  <si>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</si>
  <si>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</si>
  <si>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</si>
  <si>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</si>
  <si>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</si>
  <si>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</si>
  <si>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</si>
  <si>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</si>
  <si>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</si>
  <si>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</si>
  <si>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</si>
  <si>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</si>
  <si>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</si>
  <si>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</si>
  <si>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</si>
  <si>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</si>
  <si>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</si>
  <si>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</si>
  <si>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</si>
  <si>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</si>
  <si>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</si>
  <si>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</si>
  <si>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</si>
  <si>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</si>
  <si>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</si>
  <si>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</si>
  <si>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</si>
  <si>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</si>
  <si>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</si>
  <si>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</si>
  <si>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</si>
  <si>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</si>
  <si>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</si>
  <si>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</si>
  <si>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</si>
  <si>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</si>
  <si>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</si>
  <si>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</si>
  <si>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</si>
  <si>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</si>
  <si>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</si>
  <si>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</si>
  <si>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</si>
  <si>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</si>
  <si>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</si>
  <si>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</si>
  <si>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</si>
  <si>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</si>
  <si>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</si>
  <si>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</si>
  <si>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</si>
  <si>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</si>
  <si>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</si>
  <si>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</si>
  <si>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</si>
  <si>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</si>
  <si>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</si>
  <si>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</si>
  <si>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</si>
  <si>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</si>
  <si>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</si>
  <si>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</si>
  <si>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</si>
  <si>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</si>
  <si>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</si>
  <si>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</si>
  <si>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</si>
  <si>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</si>
  <si>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</si>
  <si>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</si>
  <si>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</si>
  <si>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</si>
  <si>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</si>
  <si>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</si>
  <si>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</si>
  <si>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</si>
  <si>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</si>
  <si>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</si>
  <si>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</si>
  <si>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</si>
  <si>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</si>
  <si>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</si>
  <si>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</si>
  <si>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</si>
  <si>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</si>
  <si>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</si>
  <si>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</si>
  <si>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</si>
  <si>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</si>
  <si>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</si>
  <si>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</si>
  <si>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</si>
  <si>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</si>
  <si>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</si>
  <si>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</si>
  <si>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</si>
  <si>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</si>
  <si>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</si>
  <si>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</si>
  <si>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</si>
  <si>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</si>
  <si>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</si>
  <si>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</si>
  <si>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</si>
  <si>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</si>
  <si>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</si>
  <si>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</si>
  <si>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</si>
  <si>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</si>
  <si>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</si>
  <si>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</si>
  <si>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</si>
  <si>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</si>
  <si>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</si>
  <si>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</si>
  <si>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</si>
  <si>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</si>
  <si>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</si>
  <si>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</si>
  <si>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</si>
  <si>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</si>
  <si>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</si>
  <si>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</si>
  <si>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</si>
  <si>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</si>
  <si>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</si>
  <si>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</si>
  <si>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</si>
  <si>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</si>
  <si>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</si>
  <si>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</si>
  <si>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</si>
  <si>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</si>
  <si>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</si>
  <si>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</si>
  <si>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</si>
  <si>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</si>
  <si>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</si>
  <si>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</si>
  <si>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</si>
  <si>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</si>
  <si>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</si>
  <si>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</si>
  <si>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</si>
  <si>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</si>
  <si>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</si>
  <si>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</si>
  <si>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</si>
  <si>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</si>
  <si>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</si>
  <si>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</si>
  <si>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</si>
  <si>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</si>
  <si>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</si>
  <si>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</si>
  <si>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</si>
  <si>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</si>
  <si>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</si>
  <si>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</si>
  <si>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</si>
  <si>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</si>
  <si>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</si>
  <si>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</si>
  <si>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</si>
  <si>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</si>
  <si>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</si>
  <si>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</si>
  <si>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</si>
  <si>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</si>
  <si>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</si>
  <si>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</si>
  <si>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</si>
  <si>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</si>
  <si>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</si>
  <si>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</si>
  <si>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</si>
  <si>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</si>
  <si>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</si>
  <si>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</si>
  <si>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</si>
  <si>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</si>
  <si>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</si>
  <si>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</si>
  <si>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</si>
  <si>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</si>
  <si>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</si>
  <si>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</si>
  <si>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</si>
  <si>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</si>
  <si>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</si>
  <si>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</si>
  <si>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</si>
  <si>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</si>
  <si>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</si>
  <si>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</si>
  <si>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</si>
  <si>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</si>
  <si>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</si>
  <si>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</si>
  <si>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</si>
  <si>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</si>
  <si>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</si>
  <si>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</si>
  <si>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</si>
  <si>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</si>
  <si>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</si>
  <si>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</si>
  <si>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</si>
  <si>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</si>
  <si>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</si>
  <si>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</si>
  <si>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</si>
  <si>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</si>
  <si>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</si>
  <si>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</si>
  <si>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</si>
  <si>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</si>
  <si>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</si>
  <si>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</si>
  <si>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</si>
  <si>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</si>
  <si>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</si>
  <si>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</si>
  <si>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</si>
  <si>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</si>
  <si>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</si>
  <si>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</si>
  <si>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</si>
  <si>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</si>
  <si>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</si>
  <si>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</si>
  <si>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</si>
  <si>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</si>
  <si>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</si>
  <si>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</si>
  <si>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</si>
  <si>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</si>
  <si>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</si>
  <si>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</si>
  <si>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</si>
  <si>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</si>
  <si>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</si>
  <si>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</si>
  <si>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</si>
  <si>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</si>
  <si>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</si>
  <si>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</si>
  <si>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</si>
  <si>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</si>
  <si>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</si>
  <si>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</si>
  <si>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</si>
  <si>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</si>
  <si>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</si>
  <si>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</si>
  <si>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</si>
  <si>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</si>
  <si>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</si>
  <si>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</si>
  <si>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</si>
  <si>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</si>
  <si>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</si>
  <si>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</si>
  <si>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</si>
  <si>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</si>
  <si>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</si>
  <si>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</si>
  <si>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</si>
  <si>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</si>
  <si>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</si>
  <si>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</si>
  <si>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</si>
  <si>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</si>
  <si>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</si>
  <si>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</si>
  <si>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</si>
  <si>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</si>
  <si>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</si>
  <si>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</si>
  <si>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</si>
  <si>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</si>
  <si>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</si>
  <si>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</si>
  <si>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</si>
  <si>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</si>
  <si>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</si>
  <si>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</si>
  <si>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</si>
  <si>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</si>
  <si>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</si>
  <si>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</si>
  <si>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</si>
  <si>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</si>
  <si>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</si>
  <si>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</si>
  <si>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</si>
  <si>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</si>
  <si>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</si>
  <si>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</si>
  <si>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</si>
  <si>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</si>
  <si>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</si>
  <si>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</si>
  <si>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</si>
  <si>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</si>
  <si>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</si>
  <si>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</si>
  <si>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</si>
  <si>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</si>
  <si>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</si>
  <si>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</si>
  <si>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</si>
  <si>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</si>
  <si>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</si>
  <si>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</si>
  <si>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</si>
  <si>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</si>
  <si>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</si>
  <si>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</si>
  <si>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</si>
  <si>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</si>
  <si>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</si>
  <si>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</si>
  <si>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</si>
  <si>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</si>
  <si>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</si>
  <si>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</si>
  <si>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</si>
  <si>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</si>
  <si>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</si>
  <si>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</si>
  <si>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</si>
  <si>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</si>
  <si>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</si>
  <si>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</si>
  <si>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</si>
  <si>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</si>
  <si>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</si>
  <si>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</si>
  <si>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</si>
  <si>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</si>
  <si>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</si>
  <si>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</si>
  <si>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</si>
  <si>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</si>
  <si>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</si>
  <si>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</si>
  <si>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</si>
  <si>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</si>
  <si>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</si>
  <si>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</si>
  <si>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</si>
  <si>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</si>
  <si>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</si>
  <si>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</si>
  <si>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</si>
  <si>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</si>
  <si>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</si>
  <si>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</si>
  <si>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</si>
  <si>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</si>
  <si>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</si>
  <si>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</si>
  <si>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</si>
  <si>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</si>
  <si>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</si>
  <si>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</si>
  <si>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</si>
  <si>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</si>
  <si>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</si>
  <si>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</si>
  <si>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</si>
  <si>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</si>
  <si>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</si>
  <si>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</si>
  <si>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</si>
  <si>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</si>
  <si>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</si>
  <si>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</si>
  <si>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</si>
  <si>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</si>
  <si>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</si>
  <si>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</si>
  <si>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</si>
  <si>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</si>
  <si>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</si>
  <si>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</si>
  <si>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</si>
  <si>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</si>
  <si>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</si>
  <si>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</si>
  <si>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</si>
  <si>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</si>
  <si>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</si>
  <si>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</si>
  <si>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</si>
  <si>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</si>
  <si>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</si>
  <si>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</si>
  <si>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</si>
  <si>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</si>
  <si>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</si>
  <si>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</si>
  <si>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</si>
  <si>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</si>
  <si>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</si>
  <si>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</si>
  <si>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</si>
  <si>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</si>
  <si>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</si>
  <si>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</si>
  <si>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</si>
  <si>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</si>
  <si>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</si>
  <si>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</si>
  <si>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</si>
  <si>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</si>
  <si>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</si>
  <si>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</si>
  <si>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</si>
  <si>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</si>
  <si>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</si>
  <si>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</si>
  <si>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</si>
  <si>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</si>
  <si>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</si>
  <si>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</si>
  <si>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</si>
  <si>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</si>
  <si>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</si>
  <si>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</si>
  <si>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</si>
  <si>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</si>
  <si>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</si>
  <si>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</si>
  <si>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</si>
  <si>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</si>
  <si>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</si>
  <si>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</si>
  <si>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</si>
  <si>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</si>
  <si>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</si>
  <si>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</si>
  <si>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</si>
  <si>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</si>
  <si>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</si>
  <si>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</si>
  <si>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</si>
  <si>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</si>
  <si>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</si>
  <si>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</si>
  <si>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</si>
  <si>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</si>
  <si>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</si>
  <si>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</si>
  <si>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</si>
  <si>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</si>
  <si>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</si>
  <si>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</si>
  <si>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</si>
  <si>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</si>
  <si>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</si>
  <si>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</si>
  <si>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</si>
  <si>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</si>
  <si>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</si>
  <si>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</si>
  <si>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</si>
  <si>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</si>
  <si>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</si>
  <si>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</si>
  <si>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</si>
  <si>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</si>
  <si>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</si>
  <si>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</si>
  <si>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</si>
  <si>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</si>
  <si>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</si>
  <si>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</si>
  <si>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</si>
  <si>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</si>
  <si>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</si>
  <si>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</si>
  <si>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</si>
  <si>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</si>
  <si>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</si>
  <si>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</si>
  <si>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</si>
  <si>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</si>
  <si>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</si>
  <si>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</si>
  <si>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</si>
  <si>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</si>
  <si>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</si>
  <si>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</si>
  <si>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</si>
  <si>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</si>
  <si>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</si>
  <si>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</si>
  <si>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</si>
  <si>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</si>
  <si>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</si>
  <si>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</si>
  <si>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</si>
  <si>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</si>
  <si>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</si>
  <si>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</si>
  <si>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</si>
  <si>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</si>
  <si>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</si>
  <si>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</si>
  <si>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</si>
  <si>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</si>
  <si>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</si>
  <si>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</si>
  <si>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</si>
  <si>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</si>
  <si>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</si>
  <si>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</si>
  <si>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</si>
  <si>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</si>
  <si>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</si>
  <si>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</si>
  <si>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</si>
  <si>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</si>
  <si>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</si>
  <si>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</si>
  <si>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</si>
  <si>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</si>
  <si>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</si>
  <si>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</si>
  <si>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</si>
  <si>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</si>
  <si>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</si>
  <si>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</si>
  <si>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</si>
  <si>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</si>
  <si>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</si>
  <si>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</si>
  <si>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</si>
  <si>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</si>
  <si>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</si>
  <si>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</si>
  <si>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</si>
  <si>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</si>
  <si>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</si>
  <si>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</si>
  <si>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</si>
  <si>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</si>
  <si>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</si>
  <si>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</si>
  <si>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</si>
  <si>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</si>
  <si>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</si>
  <si>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</si>
  <si>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</si>
  <si>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</si>
  <si>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</si>
  <si>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</si>
  <si>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</si>
  <si>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</si>
  <si>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</si>
  <si>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</si>
  <si>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</si>
  <si>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</si>
  <si>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</si>
  <si>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</si>
  <si>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</si>
  <si>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</si>
  <si>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</si>
  <si>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</si>
  <si>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</si>
  <si>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</si>
  <si>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</si>
  <si>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</si>
  <si>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</si>
  <si>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</si>
  <si>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</si>
  <si>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</si>
  <si>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</si>
  <si>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</si>
  <si>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</si>
  <si>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</si>
  <si>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</si>
  <si>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</si>
  <si>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</si>
  <si>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</si>
  <si>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</si>
  <si>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</si>
  <si>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</si>
  <si>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</si>
  <si>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</si>
  <si>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</si>
  <si>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</si>
  <si>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</si>
  <si>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</si>
  <si>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</si>
  <si>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</si>
  <si>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</si>
  <si>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</si>
  <si>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</si>
  <si>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</si>
  <si>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</si>
  <si>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</si>
  <si>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</si>
  <si>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</si>
  <si>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</si>
  <si>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</si>
  <si>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</si>
  <si>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</si>
  <si>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</si>
  <si>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</si>
  <si>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</si>
  <si>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</si>
  <si>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</si>
  <si>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</si>
  <si>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</si>
  <si>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</si>
  <si>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</si>
  <si>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</si>
  <si>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</si>
  <si>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</si>
  <si>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</si>
  <si>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</si>
  <si>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</si>
  <si>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</si>
  <si>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</si>
  <si>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</si>
  <si>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</si>
  <si>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</si>
  <si>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</si>
  <si>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</si>
  <si>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</si>
  <si>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</si>
  <si>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</si>
  <si>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</si>
  <si>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</si>
  <si>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</si>
  <si>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</si>
  <si>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</si>
  <si>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</si>
  <si>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</si>
  <si>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</si>
  <si>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</si>
  <si>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</si>
  <si>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</si>
  <si>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</si>
  <si>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</si>
  <si>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</si>
  <si>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</si>
  <si>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</si>
  <si>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</si>
  <si>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</si>
  <si>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</si>
  <si>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</si>
  <si>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</si>
  <si>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</si>
  <si>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</si>
  <si>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</si>
  <si>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</si>
  <si>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</si>
  <si>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</si>
  <si>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</si>
  <si>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</si>
  <si>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</si>
  <si>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</si>
  <si>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</si>
  <si>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</si>
  <si>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</si>
  <si>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</si>
  <si>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</si>
  <si>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</si>
  <si>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</si>
  <si>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</si>
  <si>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</si>
  <si>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</si>
  <si>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</si>
  <si>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</si>
  <si>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</si>
  <si>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</si>
  <si>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</si>
  <si>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</si>
  <si>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</si>
  <si>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</si>
  <si>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</si>
  <si>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</si>
  <si>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</si>
  <si>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</si>
  <si>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</si>
  <si>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</si>
  <si>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</si>
  <si>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</si>
  <si>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</si>
  <si>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</si>
  <si>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</si>
  <si>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</si>
  <si>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</si>
  <si>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</si>
  <si>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</si>
  <si>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</si>
  <si>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</si>
  <si>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</si>
  <si>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</si>
  <si>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</si>
  <si>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</si>
  <si>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</si>
  <si>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</si>
  <si>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</si>
  <si>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</si>
  <si>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</si>
  <si>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</si>
  <si>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</si>
  <si>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</si>
  <si>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</si>
  <si>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</si>
  <si>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</si>
  <si>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</si>
  <si>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</si>
  <si>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</si>
  <si>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</si>
  <si>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</si>
  <si>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</si>
  <si>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</si>
  <si>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</si>
  <si>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</si>
  <si>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</si>
  <si>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</si>
  <si>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</si>
  <si>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</si>
  <si>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</si>
  <si>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</si>
  <si>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</si>
  <si>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</si>
  <si>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</si>
  <si>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</si>
  <si>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</si>
  <si>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</si>
  <si>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</si>
  <si>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</si>
  <si>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</si>
  <si>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</si>
  <si>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</si>
  <si>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</si>
  <si>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</si>
  <si>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</si>
  <si>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</si>
  <si>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</si>
  <si>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</si>
  <si>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</si>
  <si>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</si>
  <si>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</si>
  <si>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</si>
  <si>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</si>
  <si>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</si>
  <si>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</si>
  <si>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</si>
  <si>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</si>
  <si>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</si>
  <si>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</si>
  <si>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</si>
  <si>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</si>
  <si>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</si>
  <si>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</si>
  <si>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</si>
  <si>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</si>
  <si>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</si>
  <si>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</si>
  <si>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</si>
  <si>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</si>
  <si>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</si>
  <si>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</si>
  <si>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</si>
  <si>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</si>
  <si>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</si>
  <si>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</si>
  <si>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</si>
  <si>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</si>
  <si>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</si>
  <si>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</si>
  <si>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</si>
  <si>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</si>
  <si>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</si>
  <si>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</si>
  <si>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</si>
  <si>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</si>
  <si>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</si>
  <si>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</si>
  <si>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AMEJVAIH18</t>
  </si>
  <si>
    <t>Amer Sports Corporation</t>
  </si>
  <si>
    <t>SEK 750,000,000 Floating</t>
  </si>
  <si>
    <t>Rate Notes due 2018</t>
  </si>
  <si>
    <t>SE0005498219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</si>
</sst>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0" xfId="0" applyFont="1" applyBorder="1" applyAlignment="1">
      <alignment wrapText="1"/>
    </xf>
    <xf numFmtId="167" fontId="1" fillId="0" borderId="1" xfId="38"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B44" sqref="B44"/>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3" t="s">
        <v>1017</v>
      </c>
      <c r="T5" s="244"/>
      <c r="U5" s="244"/>
      <c r="V5" s="244"/>
      <c r="W5" s="244"/>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3" t="s">
        <v>1017</v>
      </c>
      <c r="T5" s="244"/>
      <c r="U5" s="244"/>
      <c r="V5" s="244"/>
      <c r="W5" s="244"/>
      <c r="X5" s="243" t="s">
        <v>1078</v>
      </c>
      <c r="Y5" s="244"/>
      <c r="Z5" s="244"/>
      <c r="AA5" s="244"/>
      <c r="AB5" s="244"/>
      <c r="AC5" s="243" t="s">
        <v>1079</v>
      </c>
      <c r="AD5" s="244"/>
      <c r="AE5" s="244"/>
      <c r="AF5" s="244"/>
      <c r="AG5" s="244"/>
      <c r="AH5" s="243" t="s">
        <v>1080</v>
      </c>
      <c r="AI5" s="244"/>
      <c r="AJ5" s="244"/>
      <c r="AK5" s="244"/>
      <c r="AL5" s="244"/>
      <c r="AM5" s="243" t="s">
        <v>1081</v>
      </c>
      <c r="AN5" s="244"/>
      <c r="AO5" s="244"/>
      <c r="AP5" s="244"/>
      <c r="AQ5" s="244"/>
      <c r="AR5" s="243" t="s">
        <v>1082</v>
      </c>
      <c r="AS5" s="244"/>
      <c r="AT5" s="244"/>
      <c r="AU5" s="244"/>
      <c r="AV5" s="244"/>
      <c r="AW5" s="243" t="s">
        <v>1083</v>
      </c>
      <c r="AX5" s="244"/>
      <c r="AY5" s="244"/>
      <c r="AZ5" s="244"/>
      <c r="BA5" s="244"/>
      <c r="BB5" s="243" t="s">
        <v>1084</v>
      </c>
      <c r="BC5" s="244"/>
      <c r="BD5" s="244"/>
      <c r="BE5" s="244"/>
      <c r="BF5" s="244"/>
      <c r="BG5" s="243" t="s">
        <v>1085</v>
      </c>
      <c r="BH5" s="244"/>
      <c r="BI5" s="244"/>
      <c r="BJ5" s="244"/>
      <c r="BK5" s="244"/>
      <c r="BL5" s="243" t="s">
        <v>1086</v>
      </c>
      <c r="BM5" s="244"/>
      <c r="BN5" s="244"/>
      <c r="BO5" s="244"/>
      <c r="BP5" s="244"/>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A7" sqref="A7"/>
    </sheetView>
  </sheetViews>
  <sheetFormatPr defaultColWidth="9.140625" defaultRowHeight="12.75" x14ac:dyDescent="0.2"/>
  <cols>
    <col min="1" max="1" width="18.140625" style="55" customWidth="1"/>
    <col min="2" max="2" width="22.425781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t="s">
        <v>19</v>
      </c>
      <c r="B2" s="64" t="s">
        <v>290</v>
      </c>
      <c r="C2" s="64" t="s">
        <v>843</v>
      </c>
      <c r="D2" s="64" t="s">
        <v>489</v>
      </c>
      <c r="E2" s="65" t="s">
        <v>35</v>
      </c>
      <c r="F2" s="64" t="s">
        <v>289</v>
      </c>
      <c r="G2" s="4">
        <v>41631</v>
      </c>
      <c r="H2" s="95" t="str">
        <f>IF(C2="-","",VLOOKUP(C2,CouponBondIssuersTable,2,0))</f>
        <v>AME</v>
      </c>
      <c r="I2" s="95" t="str">
        <f>IF(D2="-","",IFERROR(VLOOKUP(D2,CouponLeadManagersTable,2,0),""))</f>
        <v>NRD</v>
      </c>
      <c r="J2" s="95" t="str">
        <f>IF(D2="-","",IFERROR(VLOOKUP(D2,CouponLeadManagersTable,3,0),""))</f>
        <v>HE</v>
      </c>
      <c r="K2" s="66"/>
      <c r="L2" s="66"/>
      <c r="M2" s="66"/>
      <c r="N2" s="99"/>
      <c r="P2" s="55"/>
    </row>
    <row r="3" spans="1:28" x14ac:dyDescent="0.2">
      <c r="A3" s="66"/>
      <c r="B3" s="66"/>
      <c r="C3" s="66"/>
      <c r="D3" s="238"/>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1415</v>
      </c>
      <c r="B7" s="83" t="s">
        <v>1416</v>
      </c>
      <c r="C7" s="64"/>
      <c r="D7" s="64" t="s">
        <v>1419</v>
      </c>
      <c r="E7" s="65">
        <v>1000000</v>
      </c>
      <c r="F7" s="64" t="s">
        <v>35</v>
      </c>
      <c r="G7" s="64" t="s">
        <v>420</v>
      </c>
      <c r="H7" s="64" t="s">
        <v>1169</v>
      </c>
      <c r="I7" s="84">
        <v>2.2000000000000002</v>
      </c>
      <c r="J7" s="202">
        <v>4</v>
      </c>
      <c r="K7" s="197">
        <v>41676</v>
      </c>
      <c r="L7" s="197">
        <v>43410</v>
      </c>
      <c r="M7" s="197" t="s">
        <v>1166</v>
      </c>
      <c r="N7" s="239" t="s">
        <v>424</v>
      </c>
      <c r="O7" s="65">
        <v>750000000</v>
      </c>
      <c r="P7" s="4">
        <v>41584</v>
      </c>
      <c r="Q7" s="4">
        <v>41584</v>
      </c>
      <c r="R7" s="4">
        <v>43410</v>
      </c>
      <c r="S7" s="4">
        <v>43404</v>
      </c>
      <c r="T7" s="85" t="s">
        <v>1415</v>
      </c>
      <c r="V7" s="79"/>
      <c r="Y7" s="79"/>
      <c r="Z7" s="79"/>
      <c r="AA7" s="79"/>
      <c r="AB7" s="79"/>
    </row>
    <row r="8" spans="1:28" s="66" customFormat="1" x14ac:dyDescent="0.2">
      <c r="A8" s="83"/>
      <c r="B8" s="83" t="s">
        <v>1417</v>
      </c>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t="s">
        <v>1418</v>
      </c>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2013-12-20T08:41:49Z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