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6" yWindow="540"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<sst xmlns="http://schemas.openxmlformats.org/spreadsheetml/2006/main" count="2351" uniqueCount="1422">
  <si>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</si>
  <si>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</si>
  <si>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</si>
  <si>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</si>
  <si>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</si>
  <si>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</si>
  <si>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</si>
  <si>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</si>
  <si>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</si>
  <si>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</si>
  <si>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</si>
  <si>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</si>
  <si>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</si>
  <si>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</si>
  <si>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</si>
  <si>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</si>
  <si>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</si>
  <si>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</si>
  <si>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</si>
  <si>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</si>
  <si>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</si>
  <si>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</si>
  <si>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</si>
  <si>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</si>
  <si>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</si>
  <si>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</si>
  <si>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</si>
  <si>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</si>
  <si>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</si>
  <si>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</si>
  <si>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</si>
  <si>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</si>
  <si>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</si>
  <si>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</si>
  <si>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</si>
  <si>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</si>
  <si>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</si>
  <si>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</si>
  <si>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</si>
  <si>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</si>
  <si>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</si>
  <si>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</si>
  <si>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</si>
  <si>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</si>
  <si>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</si>
  <si>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</si>
  <si>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</si>
  <si>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</si>
  <si>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</si>
  <si>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</si>
  <si>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</si>
  <si>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</si>
  <si>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</si>
  <si>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</si>
  <si>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</si>
  <si>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</si>
  <si>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</si>
  <si>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</si>
  <si>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</si>
  <si>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</si>
  <si>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</si>
  <si>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</si>
  <si>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</si>
  <si>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</si>
  <si>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</si>
  <si>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</si>
  <si>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</si>
  <si>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</si>
  <si>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</si>
  <si>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</si>
  <si>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</si>
  <si>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</si>
  <si>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</si>
  <si>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</si>
  <si>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</si>
  <si>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</si>
  <si>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</si>
  <si>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</si>
  <si>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</si>
  <si>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</si>
  <si>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</si>
  <si>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</si>
  <si>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</si>
  <si>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</si>
  <si>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</si>
  <si>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</si>
  <si>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</si>
  <si>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</si>
  <si>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</si>
  <si>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</si>
  <si>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</si>
  <si>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</si>
  <si>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</si>
  <si>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</si>
  <si>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</si>
  <si>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</si>
  <si>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</si>
  <si>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</si>
  <si>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</si>
  <si>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</si>
  <si>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</si>
  <si>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</si>
  <si>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</si>
  <si>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</si>
  <si>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</si>
  <si>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</si>
  <si>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</si>
  <si>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</si>
  <si>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</si>
  <si>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</si>
  <si>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</si>
  <si>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</si>
  <si>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</si>
  <si>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</si>
  <si>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</si>
  <si>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</si>
  <si>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</si>
  <si>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</si>
  <si>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</si>
  <si>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</si>
  <si>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</si>
  <si>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</si>
  <si>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</si>
  <si>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</si>
  <si>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</si>
  <si>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</si>
  <si>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</si>
  <si>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</si>
  <si>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</si>
  <si>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</si>
  <si>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</si>
  <si>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</si>
  <si>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</si>
  <si>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</si>
  <si>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</si>
  <si>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</si>
  <si>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</si>
  <si>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</si>
  <si>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</si>
  <si>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</si>
  <si>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</si>
  <si>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</si>
  <si>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</si>
  <si>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</si>
  <si>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</si>
  <si>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</si>
  <si>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</si>
  <si>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</si>
  <si>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</si>
  <si>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</si>
  <si>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</si>
  <si>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</si>
  <si>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</si>
  <si>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</si>
  <si>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</si>
  <si>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</si>
  <si>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</si>
  <si>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</si>
  <si>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</si>
  <si>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</si>
  <si>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</si>
  <si>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</si>
  <si>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</si>
  <si>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</si>
  <si>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</si>
  <si>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</si>
  <si>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</si>
  <si>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</si>
  <si>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</si>
  <si>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</si>
  <si>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</si>
  <si>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</si>
  <si>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</si>
  <si>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</si>
  <si>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</si>
  <si>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</si>
  <si>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</si>
  <si>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</si>
  <si>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</si>
  <si>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</si>
  <si>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</si>
  <si>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</si>
  <si>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</si>
  <si>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</si>
  <si>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</si>
  <si>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</si>
  <si>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</si>
  <si>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</si>
  <si>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</si>
  <si>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</si>
  <si>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</si>
  <si>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</si>
  <si>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</si>
  <si>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</si>
  <si>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</si>
  <si>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</si>
  <si>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</si>
  <si>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</si>
  <si>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</si>
  <si>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</si>
  <si>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</si>
  <si>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</si>
  <si>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</si>
  <si>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</si>
  <si>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</si>
  <si>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</si>
  <si>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</si>
  <si>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</si>
  <si>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</si>
  <si>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</si>
  <si>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</si>
  <si>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</si>
  <si>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</si>
  <si>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</si>
  <si>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</si>
  <si>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</si>
  <si>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</si>
  <si>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</si>
  <si>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</si>
  <si>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</si>
  <si>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</si>
  <si>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</si>
  <si>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</si>
  <si>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</si>
  <si>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</si>
  <si>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</si>
  <si>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</si>
  <si>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</si>
  <si>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</si>
  <si>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</si>
  <si>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</si>
  <si>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</si>
  <si>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</si>
  <si>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</si>
  <si>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</si>
  <si>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</si>
  <si>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</si>
  <si>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</si>
  <si>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</si>
  <si>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</si>
  <si>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</si>
  <si>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</si>
  <si>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</si>
  <si>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</si>
  <si>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</si>
  <si>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</si>
  <si>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</si>
  <si>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</si>
  <si>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</si>
  <si>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</si>
  <si>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</si>
  <si>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</si>
  <si>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</si>
  <si>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</si>
  <si>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</si>
  <si>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</si>
  <si>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</si>
  <si>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</si>
  <si>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</si>
  <si>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</si>
  <si>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</si>
  <si>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</si>
  <si>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</si>
  <si>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</si>
  <si>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</si>
  <si>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</si>
  <si>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</si>
  <si>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</si>
  <si>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</si>
  <si>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</si>
  <si>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</si>
  <si>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</si>
  <si>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</si>
  <si>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</si>
  <si>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</si>
  <si>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</si>
  <si>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</si>
  <si>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</si>
  <si>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</si>
  <si>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</si>
  <si>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</si>
  <si>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</si>
  <si>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</si>
  <si>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</si>
  <si>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</si>
  <si>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</si>
  <si>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</si>
  <si>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</si>
  <si>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</si>
  <si>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</si>
  <si>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</si>
  <si>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</si>
  <si>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</si>
  <si>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</si>
  <si>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</si>
  <si>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</si>
  <si>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</si>
  <si>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</si>
  <si>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</si>
  <si>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</si>
  <si>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</si>
  <si>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</si>
  <si>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</si>
  <si>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</si>
  <si>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</si>
  <si>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</si>
  <si>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</si>
  <si>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</si>
  <si>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</si>
  <si>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</si>
  <si>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</si>
  <si>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</si>
  <si>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</si>
  <si>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</si>
  <si>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</si>
  <si>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</si>
  <si>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</si>
  <si>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</si>
  <si>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</si>
  <si>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</si>
  <si>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</si>
  <si>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</si>
  <si>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</si>
  <si>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</si>
  <si>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</si>
  <si>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</si>
  <si>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</si>
  <si>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</si>
  <si>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</si>
  <si>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</si>
  <si>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</si>
  <si>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</si>
  <si>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</si>
  <si>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</si>
  <si>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</si>
  <si>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</si>
  <si>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</si>
  <si>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</si>
  <si>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</si>
  <si>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</si>
  <si>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</si>
  <si>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</si>
  <si>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</si>
  <si>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</si>
  <si>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</si>
  <si>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</si>
  <si>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</si>
  <si>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</si>
  <si>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</si>
  <si>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</si>
  <si>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</si>
  <si>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</si>
  <si>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</si>
  <si>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</si>
  <si>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</si>
  <si>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</si>
  <si>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</si>
  <si>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</si>
  <si>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</si>
  <si>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</si>
  <si>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</si>
  <si>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</si>
  <si>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</si>
  <si>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</si>
  <si>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</si>
  <si>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</si>
  <si>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</si>
  <si>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</si>
  <si>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</si>
  <si>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</si>
  <si>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</si>
  <si>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</si>
  <si>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</si>
  <si>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</si>
  <si>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</si>
  <si>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</si>
  <si>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</si>
  <si>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</si>
  <si>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</si>
  <si>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</si>
  <si>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</si>
  <si>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</si>
  <si>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</si>
  <si>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</si>
  <si>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</si>
  <si>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</si>
  <si>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</si>
  <si>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</si>
  <si>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</si>
  <si>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</si>
  <si>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</si>
  <si>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</si>
  <si>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</si>
  <si>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</si>
  <si>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</si>
  <si>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</si>
  <si>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</si>
  <si>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</si>
  <si>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</si>
  <si>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</si>
  <si>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</si>
  <si>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</si>
  <si>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</si>
  <si>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</si>
  <si>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</si>
  <si>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</si>
  <si>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</si>
  <si>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</si>
  <si>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</si>
  <si>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</si>
  <si>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</si>
  <si>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</si>
  <si>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</si>
  <si>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</si>
  <si>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</si>
  <si>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</si>
  <si>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</si>
  <si>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</si>
  <si>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</si>
  <si>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</si>
  <si>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</si>
  <si>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</si>
  <si>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</si>
  <si>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</si>
  <si>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</si>
  <si>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</si>
  <si>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</si>
  <si>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</si>
  <si>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</si>
  <si>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</si>
  <si>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</si>
  <si>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</si>
  <si>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</si>
  <si>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</si>
  <si>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</si>
  <si>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</si>
  <si>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</si>
  <si>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</si>
  <si>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</si>
  <si>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</si>
  <si>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</si>
  <si>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</si>
  <si>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</si>
  <si>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</si>
  <si>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</si>
  <si>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</si>
  <si>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</si>
  <si>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</si>
  <si>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</si>
  <si>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</si>
  <si>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</si>
  <si>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</si>
  <si>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</si>
  <si>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</si>
  <si>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</si>
  <si>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</si>
  <si>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</si>
  <si>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</si>
  <si>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</si>
  <si>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</si>
  <si>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</si>
  <si>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</si>
  <si>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</si>
  <si>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</si>
  <si>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</si>
  <si>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</si>
  <si>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</si>
  <si>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</si>
  <si>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</si>
  <si>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</si>
  <si>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</si>
  <si>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</si>
  <si>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</si>
  <si>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</si>
  <si>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</si>
  <si>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</si>
  <si>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</si>
  <si>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</si>
  <si>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</si>
  <si>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</si>
  <si>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</si>
  <si>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</si>
  <si>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</si>
  <si>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</si>
  <si>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</si>
  <si>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</si>
  <si>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</si>
  <si>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</si>
  <si>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</si>
  <si>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</si>
  <si>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</si>
  <si>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</si>
  <si>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</si>
  <si>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</si>
  <si>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</si>
  <si>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</si>
  <si>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</si>
  <si>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</si>
  <si>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</si>
  <si>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</si>
  <si>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</si>
  <si>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</si>
  <si>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</si>
  <si>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</si>
  <si>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</si>
  <si>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</si>
  <si>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</si>
  <si>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</si>
  <si>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</si>
  <si>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</si>
  <si>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</si>
  <si>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</si>
  <si>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</si>
  <si>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</si>
  <si>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</si>
  <si>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</si>
  <si>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</si>
  <si>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</si>
  <si>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</si>
  <si>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</si>
  <si>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</si>
  <si>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</si>
  <si>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</si>
  <si>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</si>
  <si>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</si>
  <si>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</si>
  <si>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</si>
  <si>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</si>
  <si>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</si>
  <si>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</si>
  <si>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</si>
  <si>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</si>
  <si>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</si>
  <si>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</si>
  <si>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</si>
  <si>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</si>
  <si>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</si>
  <si>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</si>
  <si>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</si>
  <si>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</si>
  <si>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</si>
  <si>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</si>
  <si>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</si>
  <si>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</si>
  <si>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</si>
  <si>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</si>
  <si>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</si>
  <si>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</si>
  <si>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</si>
  <si>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</si>
  <si>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</si>
  <si>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</si>
  <si>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</si>
  <si>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</si>
  <si>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</si>
  <si>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</si>
  <si>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</si>
  <si>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</si>
  <si>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</si>
  <si>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</si>
  <si>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</si>
  <si>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</si>
  <si>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</si>
  <si>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</si>
  <si>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</si>
  <si>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</si>
  <si>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</si>
  <si>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</si>
  <si>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</si>
  <si>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</si>
  <si>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</si>
  <si>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</si>
  <si>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</si>
  <si>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</si>
  <si>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</si>
  <si>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</si>
  <si>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</si>
  <si>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</si>
  <si>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</si>
  <si>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</si>
  <si>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</si>
  <si>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</si>
  <si>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</si>
  <si>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</si>
  <si>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</si>
  <si>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</si>
  <si>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</si>
  <si>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</si>
  <si>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</si>
  <si>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</si>
  <si>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</si>
  <si>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</si>
  <si>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</si>
  <si>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</si>
  <si>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</si>
  <si>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</si>
  <si>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</si>
  <si>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</si>
  <si>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</si>
  <si>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</si>
  <si>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</si>
  <si>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</si>
  <si>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</si>
  <si>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</si>
  <si>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</si>
  <si>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</si>
  <si>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</si>
  <si>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</si>
  <si>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</si>
  <si>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</si>
  <si>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</si>
  <si>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</si>
  <si>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</si>
  <si>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</si>
  <si>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</si>
  <si>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</si>
  <si>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</si>
  <si>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</si>
  <si>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</si>
  <si>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</si>
  <si>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</si>
  <si>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</si>
  <si>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</si>
  <si>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</si>
  <si>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</si>
  <si>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</si>
  <si>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</si>
  <si>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</si>
  <si>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</si>
  <si>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</si>
  <si>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</si>
  <si>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</si>
  <si>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</si>
  <si>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</si>
  <si>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</si>
  <si>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</si>
  <si>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</si>
  <si>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</si>
  <si>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</si>
  <si>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</si>
  <si>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</si>
  <si>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</si>
  <si>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</si>
  <si>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</si>
  <si>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</si>
  <si>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</si>
  <si>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</si>
  <si>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</si>
  <si>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</si>
  <si>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</si>
  <si>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</si>
  <si>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</si>
  <si>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</si>
  <si>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</si>
  <si>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</si>
  <si>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</si>
  <si>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</si>
  <si>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</si>
  <si>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</si>
  <si>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</si>
  <si>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</si>
  <si>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</si>
  <si>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</si>
  <si>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</si>
  <si>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</si>
  <si>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</si>
  <si>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</si>
  <si>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</si>
  <si>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</si>
  <si>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</si>
  <si>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</si>
  <si>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</si>
  <si>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</si>
  <si>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</si>
  <si>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</si>
  <si>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</si>
  <si>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</si>
  <si>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</si>
  <si>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</si>
  <si>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</si>
  <si>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</si>
  <si>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</si>
  <si>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</si>
  <si>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</si>
  <si>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</si>
  <si>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</si>
  <si>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</si>
  <si>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</si>
  <si>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</si>
  <si>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</si>
  <si>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</si>
  <si>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</si>
  <si>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</si>
  <si>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</si>
  <si>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</si>
  <si>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</si>
  <si>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</si>
  <si>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</si>
  <si>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</si>
  <si>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</si>
  <si>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</si>
  <si>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</si>
  <si>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</si>
  <si>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</si>
  <si>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</si>
  <si>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</si>
  <si>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</si>
  <si>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</si>
  <si>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</si>
  <si>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</si>
  <si>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</si>
  <si>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</si>
  <si>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</si>
  <si>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</si>
  <si>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</si>
  <si>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</si>
  <si>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</si>
  <si>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</si>
  <si>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</si>
  <si>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</si>
  <si>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</si>
  <si>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</si>
  <si>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</si>
  <si>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</si>
  <si>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</si>
  <si>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</si>
  <si>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</si>
  <si>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</si>
  <si>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</si>
  <si>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</si>
  <si>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</si>
  <si>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</si>
  <si>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</si>
  <si>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</si>
  <si>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</si>
  <si>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</si>
  <si>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</si>
  <si>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</si>
  <si>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</si>
  <si>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</si>
  <si>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</si>
  <si>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</si>
  <si>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</si>
  <si>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</si>
  <si>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</si>
  <si>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</si>
  <si>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</si>
  <si>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</si>
  <si>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</si>
  <si>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</si>
  <si>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</si>
  <si>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</si>
  <si>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</si>
  <si>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</si>
  <si>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</si>
  <si>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</si>
  <si>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</si>
  <si>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</si>
  <si>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</si>
  <si>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</si>
  <si>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</si>
  <si>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</si>
  <si>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</si>
  <si>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</si>
  <si>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</si>
  <si>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</si>
  <si>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</si>
  <si>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</si>
  <si>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</si>
  <si>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</si>
  <si>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</si>
  <si>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</si>
  <si>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</si>
  <si>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</si>
  <si>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</si>
  <si>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</si>
  <si>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</si>
  <si>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</si>
  <si>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</si>
  <si>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</si>
  <si>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</si>
  <si>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</si>
  <si>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</si>
  <si>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</si>
  <si>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</si>
  <si>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</si>
  <si>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</si>
  <si>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</si>
  <si>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</si>
  <si>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</si>
  <si>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</si>
  <si>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</si>
  <si>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</si>
  <si>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</si>
  <si>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</si>
  <si>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</si>
  <si>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</si>
  <si>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</si>
  <si>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</si>
  <si>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</si>
  <si>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</si>
  <si>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</si>
  <si>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</si>
  <si>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</si>
  <si>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</si>
  <si>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</si>
  <si>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</si>
  <si>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</si>
  <si>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</si>
  <si>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</si>
  <si>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</si>
  <si>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</si>
  <si>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</si>
  <si>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</si>
  <si>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</si>
  <si>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</si>
  <si>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</si>
  <si>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</si>
  <si>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</si>
  <si>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</si>
  <si>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</si>
  <si>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</si>
  <si>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</si>
  <si>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</si>
  <si>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</si>
  <si>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</si>
  <si>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</si>
  <si>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</si>
  <si>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</si>
  <si>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</si>
  <si>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</si>
  <si>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</si>
  <si>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</si>
  <si>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</si>
  <si>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</si>
  <si>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</si>
  <si>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</si>
  <si>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</si>
  <si>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</si>
  <si>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</si>
  <si>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</si>
  <si>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</si>
  <si>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</si>
  <si>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</si>
  <si>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</si>
  <si>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</si>
  <si>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</si>
  <si>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</si>
  <si>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</si>
  <si>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</si>
  <si>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</si>
  <si>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</si>
  <si>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</si>
  <si>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</si>
  <si>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</si>
  <si>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</si>
  <si>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</si>
  <si>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</si>
  <si>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</si>
  <si>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</si>
  <si>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</si>
  <si>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</si>
  <si>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</si>
  <si>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</si>
  <si>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</si>
  <si>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</si>
  <si>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</si>
  <si>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</si>
  <si>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</si>
  <si>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</si>
  <si>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</si>
  <si>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</si>
  <si>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</si>
  <si>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</si>
  <si>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</si>
  <si>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</si>
  <si>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</si>
  <si>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</si>
  <si>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</si>
  <si>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</si>
  <si>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</si>
  <si>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</si>
  <si>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</si>
  <si>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</si>
  <si>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</si>
  <si>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</si>
  <si>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</si>
  <si>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</si>
  <si>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</si>
  <si>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</si>
  <si>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</si>
  <si>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</si>
  <si>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</si>
  <si>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</si>
  <si>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</si>
  <si>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</si>
  <si>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</si>
  <si>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</si>
  <si>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</si>
  <si>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</si>
  <si>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</si>
  <si>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</si>
  <si>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</si>
  <si>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</si>
  <si>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</si>
  <si>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</si>
  <si>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</si>
  <si>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</si>
  <si>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</si>
  <si>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</si>
  <si>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</si>
  <si>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</si>
  <si>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</si>
  <si>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</si>
  <si>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</si>
  <si>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</si>
  <si>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</si>
  <si>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</si>
  <si>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</si>
  <si>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</si>
  <si>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</si>
  <si>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</si>
  <si>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</si>
  <si>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</si>
  <si>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</si>
  <si>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</si>
  <si>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</si>
  <si>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</si>
  <si>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</si>
  <si>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</si>
  <si>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</si>
  <si>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</si>
  <si>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</si>
  <si>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</si>
  <si>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</si>
  <si>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</si>
  <si>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</si>
  <si>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</si>
  <si>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</si>
  <si>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</si>
  <si>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</si>
  <si>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</si>
  <si>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</si>
  <si>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</si>
  <si>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</si>
  <si>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</si>
  <si>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</si>
  <si>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</si>
  <si>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</si>
  <si>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</si>
  <si>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</si>
  <si>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</si>
  <si>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</si>
  <si>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</si>
  <si>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</si>
  <si>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</si>
  <si>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</si>
  <si>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</si>
  <si>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</si>
  <si>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</si>
  <si>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</si>
  <si>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</si>
  <si>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</si>
  <si>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</si>
  <si>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</si>
  <si>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</si>
  <si>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</si>
  <si>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</si>
  <si>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</si>
  <si>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</si>
  <si>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</si>
  <si>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</si>
  <si>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</si>
  <si>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</si>
  <si>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</si>
  <si>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</si>
  <si>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</si>
  <si>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</si>
  <si>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</si>
  <si>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</si>
  <si>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</si>
  <si>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</si>
  <si>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</si>
  <si>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</si>
  <si>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</si>
  <si>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</si>
  <si>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</si>
  <si>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</si>
  <si>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</si>
  <si>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</si>
  <si>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</si>
  <si>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</si>
  <si>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</si>
  <si>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</si>
  <si>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</si>
  <si>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</si>
  <si>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</si>
  <si>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</si>
  <si>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</si>
  <si>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</si>
  <si>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</si>
  <si>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</si>
  <si>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</si>
  <si>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</si>
  <si>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</si>
  <si>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</si>
  <si>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</si>
  <si>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</si>
  <si>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</si>
  <si>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</si>
  <si>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</si>
  <si>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</si>
  <si>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</si>
  <si>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</si>
  <si>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</si>
  <si>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</si>
  <si>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</si>
  <si>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</si>
  <si>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</si>
  <si>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</si>
  <si>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</si>
  <si>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</si>
  <si>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</si>
  <si>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</si>
  <si>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</si>
  <si>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</si>
  <si>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</si>
  <si>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</si>
  <si>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</si>
  <si>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</si>
  <si>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</si>
  <si>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</si>
  <si>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</si>
  <si>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</si>
  <si>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</si>
  <si>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</si>
  <si>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</si>
  <si>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</si>
  <si>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</si>
  <si>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</si>
  <si>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</si>
  <si>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</si>
  <si>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</si>
  <si>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</si>
  <si>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</si>
  <si>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</si>
  <si>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</si>
  <si>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</si>
  <si>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</si>
  <si>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</si>
  <si>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</si>
  <si>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</si>
  <si>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</si>
  <si>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</si>
  <si>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</si>
  <si>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</si>
  <si>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</si>
  <si>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</si>
  <si>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</si>
  <si>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</si>
  <si>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</si>
  <si>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</si>
  <si>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</si>
  <si>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</si>
  <si>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</si>
  <si>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</si>
  <si>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</si>
  <si>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</si>
  <si>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</si>
  <si>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</si>
  <si>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</si>
  <si>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</si>
  <si>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</si>
  <si>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</si>
  <si>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</si>
  <si>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</si>
  <si>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</si>
  <si>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</si>
  <si>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</si>
  <si>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</si>
  <si>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</si>
  <si>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</si>
  <si>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</si>
  <si>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</si>
  <si>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</si>
  <si>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</si>
  <si>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</si>
  <si>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</si>
  <si>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</si>
  <si>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</si>
  <si>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</si>
  <si>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</si>
  <si>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</si>
  <si>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</si>
  <si>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</si>
  <si>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</si>
  <si>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</si>
  <si>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</si>
  <si>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</si>
  <si>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</si>
  <si>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</si>
  <si>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</si>
  <si>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</si>
  <si>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</si>
  <si>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</si>
  <si>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</si>
  <si>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</si>
  <si>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</si>
  <si>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</si>
  <si>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</si>
  <si>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</si>
  <si>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</si>
  <si>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</si>
  <si>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</si>
  <si>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</si>
  <si>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</si>
  <si>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</si>
  <si>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</si>
  <si>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</si>
  <si>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</si>
  <si>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</si>
  <si>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</si>
  <si>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</si>
  <si>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</si>
  <si>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</si>
  <si>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</si>
  <si>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</si>
  <si>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</si>
  <si>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</si>
  <si>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</si>
  <si>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</si>
  <si>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</si>
  <si>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</si>
  <si>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</si>
  <si>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</si>
  <si>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</si>
  <si>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</si>
  <si>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</si>
  <si>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</si>
  <si>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</si>
  <si>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</si>
  <si>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</si>
  <si>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</si>
  <si>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</si>
  <si>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</si>
  <si>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</si>
  <si>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</si>
  <si>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</si>
  <si>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</si>
  <si>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</si>
  <si>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</si>
  <si>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</si>
  <si>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</si>
  <si>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</si>
  <si>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</si>
  <si>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</si>
  <si>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</si>
  <si>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</si>
  <si>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</si>
  <si>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</si>
  <si>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</si>
  <si>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</si>
  <si>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</si>
  <si>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</si>
  <si>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</si>
  <si>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</si>
  <si>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</si>
  <si>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</si>
  <si>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</si>
  <si>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</si>
  <si>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</si>
  <si>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</si>
  <si>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</si>
  <si>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</si>
  <si>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</si>
  <si>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</si>
  <si>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</si>
  <si>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</si>
  <si>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</si>
  <si>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</si>
  <si>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</si>
  <si>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</si>
  <si>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</si>
  <si>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</si>
  <si>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</si>
  <si>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</si>
  <si>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</si>
  <si>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</si>
  <si>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</si>
  <si>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</si>
  <si>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</si>
  <si>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</si>
  <si>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</si>
  <si>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</si>
  <si>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</si>
  <si>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</si>
  <si>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</si>
  <si>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</si>
  <si>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</si>
  <si>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</si>
  <si>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</si>
  <si>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</si>
  <si>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</si>
  <si>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</si>
  <si>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</si>
  <si>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</si>
  <si>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</si>
  <si>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</si>
  <si>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</si>
  <si>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</si>
  <si>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</si>
  <si>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</si>
  <si>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</si>
  <si>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</si>
  <si>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</si>
  <si>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</si>
  <si>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</si>
  <si>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</si>
  <si>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</si>
  <si>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</si>
  <si>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</si>
  <si>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</si>
  <si>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</si>
  <si>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</si>
  <si>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</si>
  <si>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</si>
  <si>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</si>
  <si>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</si>
  <si>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</si>
  <si>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</si>
  <si>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</si>
  <si>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</si>
  <si>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</si>
  <si>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</si>
  <si>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</si>
  <si>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</si>
  <si>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</si>
  <si>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</si>
  <si>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</si>
  <si>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</si>
  <si>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</si>
  <si>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</si>
  <si>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</si>
  <si>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</si>
  <si>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</si>
  <si>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</si>
  <si>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</si>
  <si>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</si>
  <si>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</si>
  <si>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</si>
  <si>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</si>
  <si>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</si>
  <si>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</si>
  <si>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</si>
  <si>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</si>
  <si>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</si>
  <si>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</si>
  <si>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</si>
  <si>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</si>
  <si>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</si>
  <si>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</si>
  <si>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</si>
  <si>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</si>
  <si>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</si>
  <si>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</si>
  <si>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</si>
  <si>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</si>
  <si>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</si>
  <si>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</si>
  <si>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</si>
  <si>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</si>
  <si>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</si>
  <si>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</si>
  <si>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</si>
  <si>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</si>
  <si>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</si>
  <si>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</si>
  <si>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</si>
  <si>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</si>
  <si>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</si>
  <si>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</si>
  <si>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</si>
  <si>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</si>
  <si>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</si>
  <si>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</si>
  <si>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</si>
  <si>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</si>
  <si>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</si>
  <si>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</si>
  <si>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</si>
  <si>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</si>
  <si>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</si>
  <si>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</si>
  <si>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</si>
  <si>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</si>
  <si>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</si>
  <si>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</si>
  <si>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</si>
  <si>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</si>
  <si>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</si>
  <si>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</si>
  <si>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</si>
  <si>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</si>
  <si>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</si>
  <si>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</si>
  <si>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</si>
  <si>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</si>
  <si>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</si>
  <si>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</si>
  <si>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</si>
  <si>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</si>
  <si>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</si>
  <si>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</si>
  <si>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</si>
  <si>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</si>
  <si>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</si>
  <si>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</si>
  <si>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</si>
  <si>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</si>
  <si>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</si>
  <si>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</si>
  <si>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</si>
  <si>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</si>
  <si>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</si>
  <si>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</si>
  <si>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</si>
  <si>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</si>
  <si>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</si>
  <si>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</si>
  <si>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</si>
  <si>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</si>
  <si>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</si>
  <si>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</si>
  <si>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</si>
  <si>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</si>
  <si>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</si>
  <si>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</si>
  <si>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</si>
  <si>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</si>
  <si>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</si>
  <si>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</si>
  <si>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</si>
  <si>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</si>
  <si>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</si>
  <si>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</si>
  <si>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</si>
  <si>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</si>
  <si>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</si>
  <si>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</si>
  <si>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</si>
  <si>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</si>
  <si>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</si>
  <si>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</si>
  <si>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</si>
  <si>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</si>
  <si>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</si>
  <si>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</si>
  <si>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</si>
  <si>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</si>
  <si>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</si>
  <si>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</si>
  <si>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</si>
  <si>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</si>
  <si>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</si>
  <si>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</si>
  <si>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</si>
  <si>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</si>
  <si>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</si>
  <si>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</si>
  <si>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</si>
  <si>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</si>
  <si>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</si>
  <si>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</si>
  <si>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</si>
  <si>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</si>
  <si>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</si>
  <si>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</si>
  <si>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</si>
  <si>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</si>
  <si>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</si>
  <si>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</si>
  <si>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</si>
  <si>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</si>
  <si>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</si>
  <si>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</si>
  <si>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</si>
  <si>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</si>
  <si>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</si>
  <si>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</si>
  <si>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</si>
  <si>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</si>
  <si>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</si>
  <si>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</si>
  <si>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</si>
  <si>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</si>
  <si>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</si>
  <si>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</si>
  <si>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</si>
  <si>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</si>
  <si>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</si>
  <si>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</si>
  <si>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</si>
  <si>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</si>
  <si>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</si>
  <si>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</si>
  <si>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</si>
  <si>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</si>
  <si>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</si>
  <si>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</si>
  <si>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</si>
  <si>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</si>
  <si>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</si>
  <si>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</si>
  <si>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</si>
  <si>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</si>
  <si>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</si>
  <si>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SE0006027231</t>
  </si>
  <si>
    <t>SE0006027249</t>
  </si>
  <si>
    <t>SAAB 105</t>
  </si>
  <si>
    <t>SAAB 106</t>
  </si>
  <si>
    <t>SAAB_105</t>
  </si>
  <si>
    <t>SAAB_106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</si>
</sst>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30" t="e">
        <f>IF(C2="-","",VLOOKUP(C2,BondIssuerTable,2,0))</f>
        <v>#N/A</v>
      </c>
      <c r="J2" s="230"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8"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8" thickBot="1">
      <c r="A4" s="6" t="s">
        <v>1089</v>
      </c>
      <c r="B4" s="223"/>
      <c r="C4" s="223"/>
      <c r="D4" s="223"/>
      <c r="E4" s="223"/>
      <c r="F4" s="223"/>
      <c r="G4" s="223"/>
      <c r="H4" s="223"/>
      <c r="I4" s="223"/>
      <c r="J4" s="223"/>
      <c r="K4" s="223"/>
      <c r="S4" s="63"/>
      <c r="T4" s="221"/>
      <c r="U4" s="221"/>
      <c r="V4" s="63"/>
    </row>
    <row r="5" spans="1:68" ht="78" customHeight="1">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R12" sqref="R1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531</v>
      </c>
      <c r="D2" s="64" t="s">
        <v>464</v>
      </c>
      <c r="E2" s="65" t="s">
        <v>35</v>
      </c>
      <c r="F2" s="64" t="s">
        <v>346</v>
      </c>
      <c r="G2" s="4">
        <v>41802</v>
      </c>
      <c r="H2" s="95" t="str">
        <f>IF(C2="-","",VLOOKUP(C2,CouponBondIssuersTable,2,0))</f>
        <v>SAAB</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1418</v>
      </c>
      <c r="B7" s="83" t="s">
        <v>531</v>
      </c>
      <c r="C7" s="64">
        <v>105</v>
      </c>
      <c r="D7" s="64" t="s">
        <v>1416</v>
      </c>
      <c r="E7" s="65">
        <v>1000000</v>
      </c>
      <c r="F7" s="64" t="s">
        <v>35</v>
      </c>
      <c r="G7" s="64" t="s">
        <v>354</v>
      </c>
      <c r="H7" s="64"/>
      <c r="I7" s="84">
        <v>2.75</v>
      </c>
      <c r="J7" s="64">
        <v>1</v>
      </c>
      <c r="K7" s="4">
        <v>41985</v>
      </c>
      <c r="L7" s="4">
        <v>43811</v>
      </c>
      <c r="M7" s="4" t="s">
        <v>1164</v>
      </c>
      <c r="N7" s="51" t="s">
        <v>423</v>
      </c>
      <c r="O7" s="65">
        <v>100000000</v>
      </c>
      <c r="P7" s="4">
        <v>41802</v>
      </c>
      <c r="Q7" s="4">
        <f>IF(P7&lt;&gt;"",P7,"")</f>
        <v>41802</v>
      </c>
      <c r="R7" s="4">
        <v>43811</v>
      </c>
      <c r="S7" s="4">
        <v>43801</v>
      </c>
      <c r="T7" s="85" t="s">
        <v>1420</v>
      </c>
      <c r="V7" s="79"/>
      <c r="Y7" s="79"/>
      <c r="Z7" s="79"/>
      <c r="AA7" s="79"/>
      <c r="AB7" s="79"/>
    </row>
    <row r="8" spans="1:28" s="66" customFormat="1">
      <c r="A8" s="83" t="s">
        <v>1419</v>
      </c>
      <c r="B8" s="83" t="s">
        <v>531</v>
      </c>
      <c r="C8" s="64">
        <v>106</v>
      </c>
      <c r="D8" s="64" t="s">
        <v>1417</v>
      </c>
      <c r="E8" s="65">
        <v>1000000</v>
      </c>
      <c r="F8" s="64" t="s">
        <v>35</v>
      </c>
      <c r="G8" s="64" t="s">
        <v>420</v>
      </c>
      <c r="H8" s="64" t="s">
        <v>1169</v>
      </c>
      <c r="I8" s="84">
        <v>1.25</v>
      </c>
      <c r="J8" s="64">
        <v>4</v>
      </c>
      <c r="K8" s="4">
        <v>41894</v>
      </c>
      <c r="L8" s="4">
        <v>43811</v>
      </c>
      <c r="M8" s="4" t="s">
        <v>1166</v>
      </c>
      <c r="N8" s="51" t="s">
        <v>424</v>
      </c>
      <c r="O8" s="65">
        <v>500000000</v>
      </c>
      <c r="P8" s="4">
        <v>41802</v>
      </c>
      <c r="Q8" s="4">
        <f t="shared" ref="Q8:Q71" si="0">IF(P8&lt;&gt;"",P8,"")</f>
        <v>41802</v>
      </c>
      <c r="R8" s="4">
        <v>43811</v>
      </c>
      <c r="S8" s="4">
        <v>43801</v>
      </c>
      <c r="T8" s="85" t="s">
        <v>1421</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8">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ht="15">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ht="15">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ht="15">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2014-06-11T09:28:18Z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