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0430" windowHeight="5985"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79017"/>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<sst xmlns="http://schemas.openxmlformats.org/spreadsheetml/2006/main" count="4256" uniqueCount="2747">
  <si>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</si>
  <si>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</si>
  <si>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</si>
  <si>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</si>
  <si>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</si>
  <si>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</si>
  <si>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</si>
  <si>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</si>
  <si>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</si>
  <si>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</si>
  <si>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</si>
  <si>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</si>
  <si>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</si>
  <si>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</si>
  <si>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</si>
  <si>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</si>
  <si>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</si>
  <si>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</si>
  <si>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</si>
  <si>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</si>
  <si>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</si>
  <si>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</si>
  <si>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</si>
  <si>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</si>
  <si>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</si>
  <si>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</si>
  <si>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</si>
  <si>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</si>
  <si>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</si>
  <si>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</si>
  <si>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</si>
  <si>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</si>
  <si>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</si>
  <si>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</si>
  <si>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</si>
  <si>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</si>
  <si>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</si>
  <si>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</si>
  <si>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</si>
  <si>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</si>
  <si>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</si>
  <si>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</si>
  <si>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</si>
  <si>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</si>
  <si>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</si>
  <si>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</si>
  <si>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</si>
  <si>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</si>
  <si>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</si>
  <si>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</si>
  <si>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</si>
  <si>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</si>
  <si>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</si>
  <si>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</si>
  <si>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</si>
  <si>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</si>
  <si>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</si>
  <si>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</si>
  <si>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</si>
  <si>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</si>
  <si>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</si>
  <si>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</si>
  <si>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</si>
  <si>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</si>
  <si>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</si>
  <si>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</si>
  <si>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</si>
  <si>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</si>
  <si>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</si>
  <si>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</si>
  <si>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</si>
  <si>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</si>
  <si>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</si>
  <si>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</si>
  <si>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</si>
  <si>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</si>
  <si>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</si>
  <si>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</si>
  <si>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</si>
  <si>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</si>
  <si>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</si>
  <si>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</si>
  <si>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</si>
  <si>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</si>
  <si>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</si>
  <si>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</si>
  <si>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</si>
  <si>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</si>
  <si>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</si>
  <si>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</si>
  <si>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</si>
  <si>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</si>
  <si>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</si>
  <si>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</si>
  <si>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</si>
  <si>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</si>
  <si>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</si>
  <si>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</si>
  <si>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</si>
  <si>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</si>
  <si>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</si>
  <si>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</si>
  <si>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</si>
  <si>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</si>
  <si>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</si>
  <si>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</si>
  <si>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</si>
  <si>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</si>
  <si>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</si>
  <si>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</si>
  <si>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</si>
  <si>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</si>
  <si>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</si>
  <si>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</si>
  <si>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</si>
  <si>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</si>
  <si>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</si>
  <si>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</si>
  <si>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</si>
  <si>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</si>
  <si>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</si>
  <si>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</si>
  <si>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</si>
  <si>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</si>
  <si>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</si>
  <si>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</si>
  <si>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</si>
  <si>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</si>
  <si>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</si>
  <si>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</si>
  <si>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</si>
  <si>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</si>
  <si>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</si>
  <si>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</si>
  <si>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</si>
  <si>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</si>
  <si>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</si>
  <si>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</si>
  <si>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</si>
  <si>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</si>
  <si>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</si>
  <si>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</si>
  <si>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</si>
  <si>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</si>
  <si>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</si>
  <si>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</si>
  <si>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</si>
  <si>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</si>
  <si>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</si>
  <si>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</si>
  <si>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</si>
  <si>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</si>
  <si>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</si>
  <si>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</si>
  <si>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</si>
  <si>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</si>
  <si>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</si>
  <si>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</si>
  <si>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</si>
  <si>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</si>
  <si>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</si>
  <si>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</si>
  <si>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</si>
  <si>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</si>
  <si>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</si>
  <si>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</si>
  <si>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</si>
  <si>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</si>
  <si>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</si>
  <si>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</si>
  <si>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</si>
  <si>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</si>
  <si>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</si>
  <si>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</si>
  <si>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</si>
  <si>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</si>
  <si>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</si>
  <si>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</si>
  <si>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</si>
  <si>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</si>
  <si>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</si>
  <si>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</si>
  <si>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</si>
  <si>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</si>
  <si>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</si>
  <si>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</si>
  <si>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</si>
  <si>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</si>
  <si>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</si>
  <si>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</si>
  <si>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</si>
  <si>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</si>
  <si>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</si>
  <si>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</si>
  <si>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</si>
  <si>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</si>
  <si>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</si>
  <si>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</si>
  <si>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</si>
  <si>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</si>
  <si>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</si>
  <si>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</si>
  <si>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</si>
  <si>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</si>
  <si>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</si>
  <si>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</si>
  <si>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</si>
  <si>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</si>
  <si>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</si>
  <si>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</si>
  <si>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</si>
  <si>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</si>
  <si>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</si>
  <si>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</si>
  <si>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</si>
  <si>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</si>
  <si>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</si>
  <si>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</si>
  <si>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</si>
  <si>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</si>
  <si>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</si>
  <si>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</si>
  <si>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</si>
  <si>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</si>
  <si>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</si>
  <si>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</si>
  <si>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</si>
  <si>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</si>
  <si>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</si>
  <si>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</si>
  <si>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</si>
  <si>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</si>
  <si>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</si>
  <si>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</si>
  <si>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</si>
  <si>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</si>
  <si>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</si>
  <si>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</si>
  <si>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</si>
  <si>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</si>
  <si>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</si>
  <si>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</si>
  <si>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</si>
  <si>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</si>
  <si>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</si>
  <si>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</si>
  <si>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</si>
  <si>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</si>
  <si>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</si>
  <si>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</si>
  <si>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</si>
  <si>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</si>
  <si>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</si>
  <si>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</si>
  <si>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</si>
  <si>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</si>
  <si>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</si>
  <si>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</si>
  <si>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</si>
  <si>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</si>
  <si>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</si>
  <si>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</si>
  <si>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</si>
  <si>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</si>
  <si>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</si>
  <si>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</si>
  <si>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</si>
  <si>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</si>
  <si>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</si>
  <si>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</si>
  <si>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</si>
  <si>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</si>
  <si>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</si>
  <si>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</si>
  <si>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</si>
  <si>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</si>
  <si>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</si>
  <si>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</si>
  <si>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</si>
  <si>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</si>
  <si>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</si>
  <si>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</si>
  <si>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</si>
  <si>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</si>
  <si>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</si>
  <si>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</si>
  <si>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</si>
  <si>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</si>
  <si>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</si>
  <si>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</si>
  <si>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</si>
  <si>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</si>
  <si>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</si>
  <si>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</si>
  <si>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</si>
  <si>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</si>
  <si>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</si>
  <si>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</si>
  <si>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</si>
  <si>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</si>
  <si>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</si>
  <si>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</si>
  <si>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</si>
  <si>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</si>
  <si>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</si>
  <si>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</si>
  <si>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</si>
  <si>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</si>
  <si>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</si>
  <si>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</si>
  <si>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</si>
  <si>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</si>
  <si>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</si>
  <si>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</si>
  <si>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</si>
  <si>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</si>
  <si>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</si>
  <si>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</si>
  <si>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</si>
  <si>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</si>
  <si>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</si>
  <si>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</si>
  <si>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</si>
  <si>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</si>
  <si>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</si>
  <si>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</si>
  <si>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</si>
  <si>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</si>
  <si>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</si>
  <si>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</si>
  <si>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</si>
  <si>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</si>
  <si>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</si>
  <si>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</si>
  <si>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</si>
  <si>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</si>
  <si>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</si>
  <si>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</si>
  <si>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</si>
  <si>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</si>
  <si>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</si>
  <si>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</si>
  <si>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</si>
  <si>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</si>
  <si>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</si>
  <si>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</si>
  <si>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</si>
  <si>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</si>
  <si>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</si>
  <si>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</si>
  <si>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</si>
  <si>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</si>
  <si>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</si>
  <si>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</si>
  <si>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</si>
  <si>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</si>
  <si>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</si>
  <si>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</si>
  <si>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</si>
  <si>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</si>
  <si>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</si>
  <si>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</si>
  <si>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</si>
  <si>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</si>
  <si>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</si>
  <si>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</si>
  <si>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</si>
  <si>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</si>
  <si>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</si>
  <si>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</si>
  <si>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</si>
  <si>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</si>
  <si>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</si>
  <si>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</si>
  <si>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</si>
  <si>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</si>
  <si>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</si>
  <si>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</si>
  <si>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</si>
  <si>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</si>
  <si>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</si>
  <si>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</si>
  <si>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</si>
  <si>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</si>
  <si>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</si>
  <si>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</si>
  <si>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</si>
  <si>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</si>
  <si>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</si>
  <si>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</si>
  <si>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</si>
  <si>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</si>
  <si>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</si>
  <si>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</si>
  <si>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</si>
  <si>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</si>
  <si>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</si>
  <si>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</si>
  <si>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</si>
  <si>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</si>
  <si>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</si>
  <si>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</si>
  <si>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</si>
  <si>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</si>
  <si>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</si>
  <si>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</si>
  <si>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</si>
  <si>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</si>
  <si>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</si>
  <si>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</si>
  <si>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</si>
  <si>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</si>
  <si>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</si>
  <si>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</si>
  <si>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</si>
  <si>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</si>
  <si>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</si>
  <si>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</si>
  <si>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</si>
  <si>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</si>
  <si>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</si>
  <si>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</si>
  <si>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</si>
  <si>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</si>
  <si>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</si>
  <si>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</si>
  <si>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</si>
  <si>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</si>
  <si>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</si>
  <si>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</si>
  <si>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</si>
  <si>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</si>
  <si>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</si>
  <si>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</si>
  <si>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</si>
  <si>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</si>
  <si>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</si>
  <si>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</si>
  <si>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</si>
  <si>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</si>
  <si>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</si>
  <si>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</si>
  <si>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</si>
  <si>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</si>
  <si>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</si>
  <si>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</si>
  <si>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</si>
  <si>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</si>
  <si>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</si>
  <si>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</si>
  <si>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</si>
  <si>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</si>
  <si>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</si>
  <si>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</si>
  <si>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</si>
  <si>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</si>
  <si>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</si>
  <si>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</si>
  <si>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</si>
  <si>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</si>
  <si>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</si>
  <si>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</si>
  <si>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</si>
  <si>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</si>
  <si>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</si>
  <si>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</si>
  <si>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</si>
  <si>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</si>
  <si>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</si>
  <si>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</si>
  <si>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</si>
  <si>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</si>
  <si>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</si>
  <si>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</si>
  <si>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</si>
  <si>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</si>
  <si>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</si>
  <si>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</si>
  <si>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</si>
  <si>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</si>
  <si>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</si>
  <si>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</si>
  <si>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</si>
  <si>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</si>
  <si>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</si>
  <si>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</si>
  <si>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</si>
  <si>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</si>
  <si>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</si>
  <si>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</si>
  <si>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</si>
  <si>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</si>
  <si>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</si>
  <si>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</si>
  <si>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</si>
  <si>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</si>
  <si>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</si>
  <si>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</si>
  <si>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</si>
  <si>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</si>
  <si>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</si>
  <si>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</si>
  <si>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</si>
  <si>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</si>
  <si>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</si>
  <si>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</si>
  <si>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</si>
  <si>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</si>
  <si>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</si>
  <si>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</si>
  <si>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</si>
  <si>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</si>
  <si>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</si>
  <si>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</si>
  <si>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</si>
  <si>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</si>
  <si>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</si>
  <si>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</si>
  <si>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</si>
  <si>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</si>
  <si>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</si>
  <si>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</si>
  <si>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</si>
  <si>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</si>
  <si>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</si>
  <si>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</si>
  <si>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</si>
  <si>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</si>
  <si>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</si>
  <si>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</si>
  <si>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</si>
  <si>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</si>
  <si>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</si>
  <si>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</si>
  <si>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</si>
  <si>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</si>
  <si>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</si>
  <si>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</si>
  <si>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</si>
  <si>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</si>
  <si>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</si>
  <si>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</si>
  <si>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</si>
  <si>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</si>
  <si>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</si>
  <si>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</si>
  <si>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</si>
  <si>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</si>
  <si>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</si>
  <si>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</si>
  <si>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</si>
  <si>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</si>
  <si>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</si>
  <si>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</si>
  <si>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</si>
  <si>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</si>
  <si>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</si>
  <si>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</si>
  <si>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</si>
  <si>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</si>
  <si>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</si>
  <si>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</si>
  <si>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</si>
  <si>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</si>
  <si>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</si>
  <si>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</si>
  <si>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</si>
  <si>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</si>
  <si>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</si>
  <si>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</si>
  <si>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</si>
  <si>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</si>
  <si>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</si>
  <si>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</si>
  <si>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</si>
  <si>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</si>
  <si>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</si>
  <si>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</si>
  <si>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</si>
  <si>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</si>
  <si>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</si>
  <si>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</si>
  <si>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</si>
  <si>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</si>
  <si>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</si>
  <si>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</si>
  <si>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</si>
  <si>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</si>
  <si>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</si>
  <si>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</si>
  <si>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</si>
  <si>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</si>
  <si>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</si>
  <si>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</si>
  <si>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</si>
  <si>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</si>
  <si>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</si>
  <si>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</si>
  <si>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</si>
  <si>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</si>
  <si>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</si>
  <si>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</si>
  <si>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</si>
  <si>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</si>
  <si>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</si>
  <si>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</si>
  <si>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</si>
  <si>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</si>
  <si>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</si>
  <si>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</si>
  <si>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</si>
  <si>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</si>
  <si>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</si>
  <si>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</si>
  <si>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</si>
  <si>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</si>
  <si>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</si>
  <si>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</si>
  <si>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</si>
  <si>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</si>
  <si>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</si>
  <si>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</si>
  <si>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</si>
  <si>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</si>
  <si>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</si>
  <si>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</si>
  <si>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</si>
  <si>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</si>
  <si>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</si>
  <si>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</si>
  <si>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</si>
  <si>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</si>
  <si>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</si>
  <si>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</si>
  <si>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</si>
  <si>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</si>
  <si>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</si>
  <si>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</si>
  <si>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</si>
  <si>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</si>
  <si>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</si>
  <si>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</si>
  <si>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</si>
  <si>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</si>
  <si>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</si>
  <si>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</si>
  <si>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</si>
  <si>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</si>
  <si>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</si>
  <si>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</si>
  <si>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</si>
  <si>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</si>
  <si>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</si>
  <si>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</si>
  <si>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</si>
  <si>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</si>
  <si>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</si>
  <si>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</si>
  <si>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</si>
  <si>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</si>
  <si>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</si>
  <si>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</si>
  <si>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</si>
  <si>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</si>
  <si>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</si>
  <si>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</si>
  <si>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</si>
  <si>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</si>
  <si>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</si>
  <si>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</si>
  <si>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</si>
  <si>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</si>
  <si>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</si>
  <si>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</si>
  <si>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</si>
  <si>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</si>
  <si>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</si>
  <si>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</si>
  <si>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</si>
  <si>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</si>
  <si>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</si>
  <si>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</si>
  <si>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</si>
  <si>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</si>
  <si>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</si>
  <si>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</si>
  <si>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</si>
  <si>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</si>
  <si>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</si>
  <si>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</si>
  <si>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</si>
  <si>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</si>
  <si>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</si>
  <si>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</si>
  <si>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</si>
  <si>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</si>
  <si>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</si>
  <si>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</si>
  <si>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</si>
  <si>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</si>
  <si>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</si>
  <si>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</si>
  <si>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</si>
  <si>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</si>
  <si>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</si>
  <si>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</si>
  <si>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</si>
  <si>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</si>
  <si>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</si>
  <si>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</si>
  <si>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</si>
  <si>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</si>
  <si>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</si>
  <si>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</si>
  <si>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</si>
  <si>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</si>
  <si>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</si>
  <si>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</si>
  <si>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</si>
  <si>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</si>
  <si>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</si>
  <si>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</si>
  <si>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</si>
  <si>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</si>
  <si>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</si>
  <si>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</si>
  <si>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</si>
  <si>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</si>
  <si>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</si>
  <si>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</si>
  <si>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</si>
  <si>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</si>
  <si>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</si>
  <si>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</si>
  <si>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</si>
  <si>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</si>
  <si>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</si>
  <si>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</si>
  <si>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</si>
  <si>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</si>
  <si>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</si>
  <si>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</si>
  <si>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</si>
  <si>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</si>
  <si>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</si>
  <si>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</si>
  <si>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</si>
  <si>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</si>
  <si>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</si>
  <si>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</si>
  <si>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</si>
  <si>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</si>
  <si>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</si>
  <si>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</si>
  <si>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</si>
  <si>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</si>
  <si>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</si>
  <si>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</si>
  <si>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</si>
  <si>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</si>
  <si>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</si>
  <si>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</si>
  <si>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</si>
  <si>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</si>
  <si>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</si>
  <si>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</si>
  <si>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</si>
  <si>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</si>
  <si>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</si>
  <si>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</si>
  <si>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</si>
  <si>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</si>
  <si>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</si>
  <si>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</si>
  <si>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</si>
  <si>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</si>
  <si>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</si>
  <si>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</si>
  <si>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</si>
  <si>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</si>
  <si>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</si>
  <si>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</si>
  <si>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</si>
  <si>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</si>
  <si>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</si>
  <si>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</si>
  <si>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</si>
  <si>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</si>
  <si>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</si>
  <si>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</si>
  <si>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</si>
  <si>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</si>
  <si>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</si>
  <si>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</si>
  <si>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</si>
  <si>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</si>
  <si>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</si>
  <si>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</si>
  <si>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</si>
  <si>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</si>
  <si>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</si>
  <si>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</si>
  <si>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</si>
  <si>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</si>
  <si>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</si>
  <si>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</si>
  <si>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</si>
  <si>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</si>
  <si>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</si>
  <si>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</si>
  <si>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</si>
  <si>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</si>
  <si>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</si>
  <si>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</si>
  <si>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</si>
  <si>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</si>
  <si>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</si>
  <si>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</si>
  <si>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</si>
  <si>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</si>
  <si>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</si>
  <si>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</si>
  <si>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</si>
  <si>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</si>
  <si>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</si>
  <si>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</si>
  <si>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</si>
  <si>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</si>
  <si>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</si>
  <si>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</si>
  <si>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</si>
  <si>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</si>
  <si>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</si>
  <si>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</si>
  <si>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</si>
  <si>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</si>
  <si>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</si>
  <si>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</si>
  <si>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</si>
  <si>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</si>
  <si>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</si>
  <si>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</si>
  <si>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</si>
  <si>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</si>
  <si>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</si>
  <si>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</si>
  <si>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</si>
  <si>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</si>
  <si>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</si>
  <si>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</si>
  <si>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</si>
  <si>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</si>
  <si>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</si>
  <si>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</si>
  <si>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</si>
  <si>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</si>
  <si>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</si>
  <si>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</si>
  <si>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</si>
  <si>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</si>
  <si>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</si>
  <si>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</si>
  <si>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</si>
  <si>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</si>
  <si>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</si>
  <si>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</si>
  <si>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</si>
  <si>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</si>
  <si>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</si>
  <si>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</si>
  <si>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</si>
  <si>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</si>
  <si>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</si>
  <si>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</si>
  <si>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</si>
  <si>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</si>
  <si>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</si>
  <si>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</si>
  <si>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</si>
  <si>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</si>
  <si>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</si>
  <si>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</si>
  <si>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</si>
  <si>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</si>
  <si>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</si>
  <si>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</si>
  <si>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</si>
  <si>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</si>
  <si>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</si>
  <si>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</si>
  <si>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</si>
  <si>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</si>
  <si>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</si>
  <si>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</si>
  <si>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</si>
  <si>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</si>
  <si>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</si>
  <si>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</si>
  <si>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</si>
  <si>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</si>
  <si>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</si>
  <si>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</si>
  <si>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</si>
  <si>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</si>
  <si>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</si>
  <si>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</si>
  <si>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</si>
  <si>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</si>
  <si>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</si>
  <si>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</si>
  <si>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</si>
  <si>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</si>
  <si>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</si>
  <si>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</si>
  <si>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</si>
  <si>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</si>
  <si>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</si>
  <si>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</si>
  <si>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</si>
  <si>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</si>
  <si>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</si>
  <si>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</si>
  <si>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</si>
  <si>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</si>
  <si>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</si>
  <si>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</si>
  <si>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</si>
  <si>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</si>
  <si>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</si>
  <si>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</si>
  <si>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</si>
  <si>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</si>
  <si>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</si>
  <si>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</si>
  <si>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</si>
  <si>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</si>
  <si>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</si>
  <si>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</si>
  <si>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</si>
  <si>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</si>
  <si>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</si>
  <si>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</si>
  <si>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</si>
  <si>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</si>
  <si>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</si>
  <si>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</si>
  <si>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</si>
  <si>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</si>
  <si>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</si>
  <si>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</si>
  <si>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</si>
  <si>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</si>
  <si>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</si>
  <si>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</si>
  <si>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</si>
  <si>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</si>
  <si>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</si>
  <si>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</si>
  <si>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</si>
  <si>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</si>
  <si>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</si>
  <si>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</si>
  <si>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</si>
  <si>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</si>
  <si>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</si>
  <si>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</si>
  <si>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</si>
  <si>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</si>
  <si>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</si>
  <si>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</si>
  <si>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</si>
  <si>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</si>
  <si>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</si>
  <si>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</si>
  <si>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</si>
  <si>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</si>
  <si>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</si>
  <si>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</si>
  <si>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</si>
  <si>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</si>
  <si>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</si>
  <si>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</si>
  <si>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</si>
  <si>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</si>
  <si>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</si>
  <si>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</si>
  <si>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</si>
  <si>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</si>
  <si>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</si>
  <si>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</si>
  <si>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</si>
  <si>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</si>
  <si>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</si>
  <si>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</si>
  <si>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</si>
  <si>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</si>
  <si>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</si>
  <si>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</si>
  <si>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</si>
  <si>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</si>
  <si>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</si>
  <si>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</si>
  <si>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</si>
  <si>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</si>
  <si>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</si>
  <si>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</si>
  <si>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</si>
  <si>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</si>
  <si>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</si>
  <si>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</si>
  <si>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</si>
  <si>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</si>
  <si>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</si>
  <si>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</si>
  <si>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</si>
  <si>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</si>
  <si>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</si>
  <si>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</si>
  <si>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</si>
  <si>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</si>
  <si>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</si>
  <si>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</si>
  <si>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</si>
  <si>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</si>
  <si>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</si>
  <si>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</si>
  <si>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</si>
  <si>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</si>
  <si>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</si>
  <si>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</si>
  <si>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</si>
  <si>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</si>
  <si>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</si>
  <si>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</si>
  <si>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</si>
  <si>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</si>
  <si>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</si>
  <si>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</si>
  <si>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</si>
  <si>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</si>
  <si>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</si>
  <si>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</si>
  <si>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</si>
  <si>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</si>
  <si>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</si>
  <si>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</si>
  <si>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</si>
  <si>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</si>
  <si>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</si>
  <si>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</si>
  <si>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</si>
  <si>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</si>
  <si>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</si>
  <si>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</si>
  <si>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</si>
  <si>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</si>
  <si>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</si>
  <si>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</si>
  <si>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</si>
  <si>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</si>
  <si>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</si>
  <si>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</si>
  <si>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</si>
  <si>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</si>
  <si>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</si>
  <si>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</si>
  <si>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</si>
  <si>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</si>
  <si>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</si>
  <si>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</si>
  <si>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</si>
  <si>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</si>
  <si>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</si>
  <si>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</si>
  <si>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</si>
  <si>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</si>
  <si>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</si>
  <si>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</si>
  <si>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</si>
  <si>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</si>
  <si>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</si>
  <si>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</si>
  <si>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</si>
  <si>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</si>
  <si>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</si>
  <si>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</si>
  <si>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</si>
  <si>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</si>
  <si>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</si>
  <si>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</si>
  <si>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</si>
  <si>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</si>
  <si>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</si>
  <si>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</si>
  <si>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</si>
  <si>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</si>
  <si>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</si>
  <si>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</si>
  <si>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</si>
  <si>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</si>
  <si>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</si>
  <si>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</si>
  <si>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</si>
  <si>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</si>
  <si>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</si>
  <si>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</si>
  <si>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</si>
  <si>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</si>
  <si>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</si>
  <si>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</si>
  <si>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</si>
  <si>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</si>
  <si>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</si>
  <si>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</si>
  <si>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</si>
  <si>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</si>
  <si>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</si>
  <si>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</si>
  <si>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</si>
  <si>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</si>
  <si>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</si>
  <si>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</si>
  <si>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</si>
  <si>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</si>
  <si>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</si>
  <si>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</si>
  <si>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</si>
  <si>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</si>
  <si>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</si>
  <si>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</si>
  <si>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</si>
  <si>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</si>
  <si>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</si>
  <si>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</si>
  <si>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</si>
  <si>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</si>
  <si>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</si>
  <si>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</si>
  <si>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</si>
  <si>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</si>
  <si>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</si>
  <si>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</si>
  <si>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</si>
  <si>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</si>
  <si>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</si>
  <si>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</si>
  <si>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</si>
  <si>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</si>
  <si>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</si>
  <si>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</si>
  <si>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</si>
  <si>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</si>
  <si>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</si>
  <si>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</si>
  <si>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</si>
  <si>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</si>
  <si>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</si>
  <si>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</si>
  <si>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</si>
  <si>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</si>
  <si>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</si>
  <si>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</si>
  <si>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</si>
  <si>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</si>
  <si>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</si>
  <si>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</si>
  <si>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</si>
  <si>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</si>
  <si>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</si>
  <si>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</si>
  <si>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</si>
  <si>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</si>
  <si>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</si>
  <si>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</si>
  <si>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</si>
  <si>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</si>
  <si>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</si>
  <si>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</si>
  <si>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</si>
  <si>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</si>
  <si>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</si>
  <si>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</si>
  <si>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</si>
  <si>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</si>
  <si>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</si>
  <si>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</si>
  <si>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</si>
  <si>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</si>
  <si>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</si>
  <si>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</si>
  <si>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</si>
  <si>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</si>
  <si>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</si>
  <si>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</si>
  <si>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</si>
  <si>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</si>
  <si>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</si>
  <si>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</si>
  <si>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</si>
  <si>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</si>
  <si>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</si>
  <si>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</si>
  <si>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</si>
  <si>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</si>
  <si>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</si>
  <si>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</si>
  <si>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</si>
  <si>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</si>
  <si>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</si>
  <si>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</si>
  <si>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</si>
  <si>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</si>
  <si>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</si>
  <si>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</si>
  <si>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</si>
  <si>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</si>
  <si>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</si>
  <si>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</si>
  <si>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</si>
  <si>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</si>
  <si>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</si>
  <si>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</si>
  <si>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</si>
  <si>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</si>
  <si>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</si>
  <si>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</si>
  <si>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</si>
  <si>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</si>
  <si>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</si>
  <si>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</si>
  <si>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</si>
  <si>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</si>
  <si>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</si>
  <si>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</si>
  <si>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</si>
  <si>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</si>
  <si>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</si>
  <si>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</si>
  <si>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</si>
  <si>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</si>
  <si>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</si>
  <si>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</si>
  <si>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</si>
  <si>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</si>
  <si>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</si>
  <si>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</si>
  <si>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</si>
  <si>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</si>
  <si>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</si>
  <si>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</si>
  <si>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</si>
  <si>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</si>
  <si>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</si>
  <si>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</si>
  <si>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</si>
  <si>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</si>
  <si>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</si>
  <si>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</si>
  <si>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</si>
  <si>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</si>
  <si>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</si>
  <si>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</si>
  <si>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</si>
  <si>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</si>
  <si>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</si>
  <si>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</si>
  <si>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</si>
  <si>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</si>
  <si>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</si>
  <si>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</si>
  <si>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</si>
  <si>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</si>
  <si>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</si>
  <si>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</si>
  <si>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</si>
  <si>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</si>
  <si>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</si>
  <si>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</si>
  <si>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</si>
  <si>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</si>
  <si>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</si>
  <si>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</si>
  <si>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</si>
  <si>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</si>
  <si>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</si>
  <si>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</si>
  <si>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</si>
  <si>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</si>
  <si>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</si>
  <si>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</si>
  <si>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</si>
  <si>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</si>
  <si>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</si>
  <si>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</si>
  <si>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</si>
  <si>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</si>
  <si>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</si>
  <si>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</si>
  <si>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</si>
  <si>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</si>
  <si>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</si>
  <si>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</si>
  <si>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</si>
  <si>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</si>
  <si>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</si>
  <si>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</si>
  <si>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</si>
  <si>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</si>
  <si>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</si>
  <si>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</si>
  <si>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</si>
  <si>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</si>
  <si>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</si>
  <si>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</si>
  <si>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</si>
  <si>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</si>
  <si>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</si>
  <si>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</si>
  <si>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</si>
  <si>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</si>
  <si>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</si>
  <si>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</si>
  <si>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</si>
  <si>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</si>
  <si>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</si>
  <si>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</si>
  <si>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</si>
  <si>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</si>
  <si>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</si>
  <si>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</si>
  <si>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</si>
  <si>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</si>
  <si>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</si>
  <si>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</si>
  <si>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</si>
  <si>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</si>
  <si>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</si>
  <si>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</si>
  <si>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</si>
  <si>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</si>
  <si>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</si>
  <si>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</si>
  <si>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</si>
  <si>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</si>
  <si>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</si>
  <si>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</si>
  <si>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</si>
  <si>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</si>
  <si>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</si>
  <si>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</si>
  <si>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</si>
  <si>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</si>
  <si>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</si>
  <si>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</si>
  <si>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</si>
  <si>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</si>
  <si>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</si>
  <si>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</si>
  <si>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</si>
  <si>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</si>
  <si>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</si>
  <si>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</si>
  <si>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</si>
  <si>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</si>
  <si>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</si>
  <si>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</si>
  <si>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</si>
  <si>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</si>
  <si>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</si>
  <si>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</si>
  <si>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</si>
  <si>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</si>
  <si>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</si>
  <si>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</si>
  <si>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</si>
  <si>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</si>
  <si>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</si>
  <si>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</si>
  <si>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</si>
  <si>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</si>
  <si>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</si>
  <si>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</si>
  <si>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</si>
  <si>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</si>
  <si>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</si>
  <si>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</si>
  <si>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</si>
  <si>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</si>
  <si>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</si>
  <si>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</si>
  <si>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</si>
  <si>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</si>
  <si>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</si>
  <si>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</si>
  <si>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</si>
  <si>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</si>
  <si>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</si>
  <si>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</si>
  <si>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</si>
  <si>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</si>
  <si>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</si>
  <si>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</si>
  <si>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</si>
  <si>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</si>
  <si>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</si>
  <si>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</si>
  <si>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</si>
  <si>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</si>
  <si>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</si>
  <si>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</si>
  <si>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</si>
  <si>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</si>
  <si>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</si>
  <si>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</si>
  <si>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</si>
  <si>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</si>
  <si>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</si>
  <si>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</si>
  <si>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</si>
  <si>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</si>
  <si>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</si>
  <si>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</si>
  <si>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</si>
  <si>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</si>
  <si>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</si>
  <si>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</si>
  <si>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</si>
  <si>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</si>
  <si>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</si>
  <si>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</si>
  <si>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</si>
  <si>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</si>
  <si>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</si>
  <si>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</si>
  <si>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</si>
  <si>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</si>
  <si>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</si>
  <si>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</si>
  <si>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</si>
  <si>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</si>
  <si>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</si>
  <si>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</si>
  <si>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</si>
  <si>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</si>
  <si>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</si>
  <si>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</si>
  <si>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</si>
  <si>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</si>
  <si>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</si>
  <si>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</si>
  <si>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</si>
  <si>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</si>
  <si>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</si>
  <si>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</si>
  <si>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</si>
  <si>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</si>
  <si>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</si>
  <si>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</si>
  <si>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</si>
  <si>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</si>
  <si>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</si>
  <si>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</si>
  <si>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</si>
  <si>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</si>
  <si>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</si>
  <si>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</si>
  <si>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</si>
  <si>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</si>
  <si>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</si>
  <si>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</si>
  <si>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</si>
  <si>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</si>
  <si>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</si>
  <si>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</si>
  <si>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</si>
  <si>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</si>
  <si>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</si>
  <si>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</si>
  <si>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</si>
  <si>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</si>
  <si>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</si>
  <si>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</si>
  <si>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</si>
  <si>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</si>
  <si>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</si>
  <si>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</si>
  <si>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</si>
  <si>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</si>
  <si>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</si>
  <si>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</si>
  <si>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</si>
  <si>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</si>
  <si>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</si>
  <si>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</si>
  <si>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</si>
  <si>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</si>
  <si>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</si>
  <si>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</si>
  <si>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</si>
  <si>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</si>
  <si>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</si>
  <si>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</si>
  <si>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</si>
  <si>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</si>
  <si>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</si>
  <si>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</si>
  <si>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</si>
  <si>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</si>
  <si>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</si>
  <si>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</si>
  <si>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</si>
  <si>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</si>
  <si>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</si>
  <si>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</si>
  <si>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</si>
  <si>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</si>
  <si>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</si>
  <si>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</si>
  <si>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</si>
  <si>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</si>
  <si>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</si>
  <si>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</si>
  <si>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</si>
  <si>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</si>
  <si>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</si>
  <si>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</si>
  <si>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</si>
  <si>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</si>
  <si>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</si>
  <si>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</si>
  <si>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</si>
  <si>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</si>
  <si>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</si>
  <si>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</si>
  <si>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</si>
  <si>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</si>
  <si>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</si>
  <si>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</si>
  <si>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</si>
  <si>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</si>
  <si>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</si>
  <si>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</si>
  <si>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</si>
  <si>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</si>
  <si>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</si>
  <si>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</si>
  <si>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</si>
  <si>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</si>
  <si>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</si>
  <si>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</si>
  <si>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</si>
  <si>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</si>
  <si>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</si>
  <si>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</si>
  <si>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</si>
  <si>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</si>
  <si>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</si>
  <si>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</si>
  <si>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</si>
  <si>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</si>
  <si>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</si>
  <si>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</si>
  <si>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</si>
  <si>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</si>
  <si>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</si>
  <si>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</si>
  <si>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</si>
  <si>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</si>
  <si>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</si>
  <si>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</si>
  <si>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</si>
  <si>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</si>
  <si>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</si>
  <si>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</si>
  <si>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</si>
  <si>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</si>
  <si>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</si>
  <si>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</si>
  <si>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</si>
  <si>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</si>
  <si>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</si>
  <si>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</si>
  <si>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</si>
  <si>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</si>
  <si>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</si>
  <si>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</si>
  <si>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</si>
  <si>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</si>
  <si>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</si>
  <si>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</si>
  <si>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</si>
  <si>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</si>
  <si>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</si>
  <si>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</si>
  <si>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</si>
  <si>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</si>
  <si>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</si>
  <si>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</si>
  <si>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</si>
  <si>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</si>
  <si>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</si>
  <si>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</si>
  <si>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</si>
  <si>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</si>
  <si>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</si>
  <si>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</si>
  <si>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</si>
  <si>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</si>
  <si>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</si>
  <si>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</si>
  <si>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</si>
  <si>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</si>
  <si>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</si>
  <si>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</si>
  <si>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</si>
  <si>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</si>
  <si>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</si>
  <si>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</si>
  <si>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</si>
  <si>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</si>
  <si>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</si>
  <si>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</si>
  <si>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</si>
  <si>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</si>
  <si>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</si>
  <si>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</si>
  <si>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</si>
  <si>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</si>
  <si>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</si>
  <si>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</si>
  <si>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</si>
  <si>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</si>
  <si>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</si>
  <si>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</si>
  <si>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</si>
  <si>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</si>
  <si>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</si>
  <si>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</si>
  <si>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</si>
  <si>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</si>
  <si>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</si>
  <si>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</si>
  <si>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</si>
  <si>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</si>
  <si>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</si>
  <si>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</si>
  <si>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</si>
  <si>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</si>
  <si>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</si>
  <si>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</si>
  <si>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</si>
  <si>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</si>
  <si>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</si>
  <si>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</si>
  <si>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</si>
  <si>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</si>
  <si>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</si>
  <si>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</si>
  <si>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</si>
  <si>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</si>
  <si>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</si>
  <si>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</si>
  <si>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</si>
  <si>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</si>
  <si>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</si>
  <si>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</si>
  <si>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</si>
  <si>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</si>
  <si>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</si>
  <si>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</si>
  <si>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</si>
  <si>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</si>
  <si>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</si>
  <si>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</si>
  <si>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</si>
  <si>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</si>
  <si>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</si>
  <si>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</si>
  <si>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</si>
  <si>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</si>
  <si>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</si>
  <si>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</si>
  <si>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</si>
  <si>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</si>
  <si>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</si>
  <si>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</si>
  <si>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</si>
  <si>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</si>
  <si>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</si>
  <si>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</si>
  <si>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</si>
  <si>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</si>
  <si>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</si>
  <si>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</si>
  <si>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</si>
  <si>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</si>
  <si>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</si>
  <si>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</si>
  <si>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</si>
  <si>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</si>
  <si>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</si>
  <si>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</si>
  <si>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</si>
  <si>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</si>
  <si>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</si>
  <si>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</si>
  <si>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</si>
  <si>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</si>
  <si>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</si>
  <si>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</si>
  <si>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</si>
  <si>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</si>
  <si>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</si>
  <si>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</si>
  <si>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</si>
  <si>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</si>
  <si>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</si>
  <si>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</si>
  <si>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</si>
  <si>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</si>
  <si>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</si>
  <si>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</si>
  <si>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</si>
  <si>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</si>
  <si>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</si>
  <si>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</si>
  <si>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</si>
  <si>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</si>
  <si>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</si>
  <si>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</si>
  <si>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</si>
  <si>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</si>
  <si>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</si>
  <si>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</si>
  <si>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</si>
  <si>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</si>
  <si>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</si>
  <si>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</si>
  <si>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</si>
  <si>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</si>
  <si>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</si>
  <si>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</si>
  <si>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</si>
  <si>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</si>
  <si>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</si>
  <si>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</si>
  <si>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</si>
  <si>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</si>
  <si>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</si>
  <si>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</si>
  <si>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</si>
  <si>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</si>
  <si>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</si>
  <si>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</si>
  <si>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</si>
  <si>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</si>
  <si>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</si>
  <si>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</si>
  <si>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</si>
  <si>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</si>
  <si>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</si>
  <si>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</si>
  <si>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</si>
  <si>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</si>
  <si>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</si>
  <si>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</si>
  <si>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</si>
  <si>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</si>
  <si>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</si>
  <si>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</si>
  <si>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</si>
  <si>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</si>
  <si>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</si>
  <si>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</si>
  <si>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</si>
  <si>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</si>
  <si>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</si>
  <si>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</si>
  <si>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</si>
  <si>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</si>
  <si>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</si>
  <si>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</si>
  <si>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</si>
  <si>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</si>
  <si>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</si>
  <si>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</si>
  <si>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</si>
  <si>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</si>
  <si>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</si>
  <si>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</si>
  <si>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</si>
  <si>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</si>
  <si>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</si>
  <si>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</si>
  <si>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</si>
  <si>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</si>
  <si>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</si>
  <si>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</si>
  <si>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</si>
  <si>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</si>
  <si>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</si>
  <si>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</si>
  <si>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</si>
  <si>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</si>
  <si>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</si>
  <si>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</si>
  <si>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</si>
  <si>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</si>
  <si>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</si>
  <si>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</si>
  <si>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</si>
  <si>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</si>
  <si>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</si>
  <si>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</si>
  <si>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</si>
  <si>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</si>
  <si>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</si>
  <si>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</si>
  <si>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</si>
  <si>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</si>
  <si>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</si>
  <si>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</si>
  <si>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</si>
  <si>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</si>
  <si>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</si>
  <si>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</si>
  <si>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</si>
  <si>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</si>
  <si>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</si>
  <si>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</si>
  <si>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</si>
  <si>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</si>
  <si>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</si>
  <si>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</si>
  <si>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</si>
  <si>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</si>
  <si>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</si>
  <si>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</si>
  <si>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</si>
  <si>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</si>
  <si>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</si>
  <si>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</si>
  <si>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</si>
  <si>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</si>
  <si>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</si>
  <si>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</si>
  <si>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</si>
  <si>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</si>
  <si>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</si>
  <si>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</si>
  <si>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</si>
  <si>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</si>
  <si>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</si>
  <si>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</si>
  <si>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</si>
  <si>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</si>
  <si>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</si>
  <si>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</si>
  <si>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</si>
  <si>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</si>
  <si>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</si>
  <si>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</si>
  <si>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</si>
  <si>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</si>
  <si>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</si>
  <si>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</si>
  <si>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</si>
  <si>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</si>
  <si>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</si>
  <si>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</si>
  <si>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</si>
  <si>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</si>
  <si>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</si>
  <si>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</si>
  <si>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</si>
  <si>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</si>
  <si>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</si>
  <si>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</si>
  <si>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</si>
  <si>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</si>
  <si>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</si>
  <si>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</si>
  <si>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</si>
  <si>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</si>
  <si>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</si>
  <si>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</si>
  <si>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</si>
  <si>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</si>
  <si>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</si>
  <si>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</si>
  <si>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</si>
  <si>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</si>
  <si>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</si>
  <si>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</si>
  <si>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</si>
  <si>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</si>
  <si>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</si>
  <si>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</si>
  <si>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</si>
  <si>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</si>
  <si>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</si>
  <si>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</si>
  <si>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</si>
  <si>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</si>
  <si>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</si>
  <si>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</si>
  <si>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</si>
  <si>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</si>
  <si>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</si>
  <si>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</si>
  <si>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</si>
  <si>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</si>
  <si>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</si>
  <si>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</si>
  <si>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</si>
  <si>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</si>
  <si>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</si>
  <si>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</si>
  <si>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</si>
  <si>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</si>
  <si>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</si>
  <si>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</si>
  <si>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</si>
  <si>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</si>
  <si>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</si>
  <si>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</si>
  <si>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</si>
  <si>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</si>
  <si>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</si>
  <si>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</si>
  <si>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</si>
  <si>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</si>
  <si>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</si>
  <si>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</si>
  <si>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</si>
  <si>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</si>
  <si>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</si>
  <si>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</si>
  <si>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</si>
  <si>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</si>
  <si>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</si>
  <si>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</si>
  <si>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</si>
  <si>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</si>
  <si>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</si>
  <si>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</si>
  <si>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</si>
  <si>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</si>
  <si>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</si>
  <si>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</si>
  <si>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</si>
  <si>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</si>
  <si>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</si>
  <si>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</si>
  <si>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</si>
  <si>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</si>
  <si>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</si>
  <si>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</si>
  <si>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</si>
  <si>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</si>
  <si>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</si>
  <si>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</si>
  <si>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</si>
  <si>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</si>
  <si>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</si>
  <si>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</si>
  <si>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</si>
  <si>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</si>
  <si>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</si>
  <si>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</si>
  <si>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</si>
  <si>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</si>
  <si>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</si>
  <si>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</si>
  <si>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</si>
  <si>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</si>
  <si>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</si>
  <si>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</si>
  <si>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</si>
  <si>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</si>
  <si>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</si>
  <si>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</si>
  <si>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</si>
  <si>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</si>
  <si>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</si>
  <si>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</si>
  <si>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</si>
  <si>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</si>
  <si>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</si>
  <si>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</si>
  <si>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</si>
  <si>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</si>
  <si>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</si>
  <si>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</si>
  <si>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</si>
  <si>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</si>
  <si>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</si>
  <si>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</si>
  <si>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</si>
  <si>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</si>
  <si>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</si>
  <si>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</si>
  <si>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</si>
  <si>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</si>
  <si>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</si>
  <si>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</si>
  <si>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</si>
  <si>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</si>
  <si>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</si>
  <si>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</si>
  <si>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</si>
  <si>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</si>
  <si>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</si>
  <si>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</si>
  <si>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</si>
  <si>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</si>
  <si>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</si>
  <si>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</si>
  <si>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</si>
  <si>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</si>
  <si>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</si>
  <si>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</si>
  <si>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</si>
  <si>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</si>
  <si>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</si>
  <si>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</si>
  <si>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</si>
  <si>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</si>
  <si>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</si>
  <si>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</si>
  <si>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</si>
  <si>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</si>
  <si>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</si>
  <si>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</si>
  <si>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</si>
  <si>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</si>
  <si>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</si>
  <si>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</si>
  <si>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</si>
  <si>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</si>
  <si>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</si>
  <si>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</si>
  <si>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</si>
  <si>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</si>
  <si>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</si>
  <si>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</si>
  <si>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</si>
  <si>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</si>
  <si>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</si>
  <si>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</si>
  <si>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</si>
  <si>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</si>
  <si>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</si>
  <si>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</si>
  <si>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</si>
  <si>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</si>
  <si>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</si>
  <si>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</si>
  <si>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</si>
  <si>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</si>
  <si>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</si>
  <si>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</si>
  <si>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</si>
  <si>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</si>
  <si>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</si>
  <si>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</si>
  <si>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</si>
  <si>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</si>
  <si>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</si>
  <si>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</si>
  <si>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</si>
  <si>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</si>
  <si>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</si>
  <si>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</si>
  <si>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</si>
  <si>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</si>
  <si>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</si>
  <si>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</si>
  <si>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</si>
  <si>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</si>
  <si>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</si>
  <si>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</si>
  <si>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</si>
  <si>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</si>
  <si>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</si>
  <si>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</si>
  <si>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</si>
  <si>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</si>
  <si>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</si>
  <si>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</si>
  <si>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</si>
  <si>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</si>
  <si>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</si>
  <si>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</si>
  <si>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</si>
  <si>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</si>
  <si>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</si>
  <si>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</si>
  <si>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</si>
  <si>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</si>
  <si>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</si>
  <si>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</si>
  <si>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</si>
  <si>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</si>
  <si>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</si>
  <si>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</si>
  <si>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</si>
  <si>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</si>
  <si>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</si>
  <si>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</si>
  <si>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</si>
  <si>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</si>
  <si>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</si>
  <si>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</si>
  <si>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</si>
  <si>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</si>
  <si>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</si>
  <si>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</si>
  <si>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</si>
  <si>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</si>
  <si>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</si>
  <si>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</si>
  <si>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</si>
  <si>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</si>
  <si>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</si>
  <si>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</si>
  <si>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</si>
  <si>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</si>
  <si>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</si>
  <si>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</si>
  <si>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</si>
  <si>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</si>
  <si>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</si>
  <si>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</si>
  <si>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</si>
  <si>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</si>
  <si>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</si>
  <si>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</si>
  <si>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</si>
  <si>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</si>
  <si>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</si>
  <si>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</si>
  <si>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</si>
  <si>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</si>
  <si>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</si>
  <si>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</si>
  <si>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</si>
  <si>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</si>
  <si>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</si>
  <si>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</si>
  <si>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</si>
  <si>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</si>
  <si>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</si>
  <si>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</si>
  <si>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</si>
  <si>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</si>
  <si>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</si>
  <si>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</si>
  <si>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</si>
  <si>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</si>
  <si>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</si>
  <si>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</si>
  <si>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</si>
  <si>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</si>
  <si>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</si>
  <si>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</si>
  <si>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</si>
  <si>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</si>
  <si>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</si>
  <si>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</si>
  <si>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</si>
  <si>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</si>
  <si>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</si>
  <si>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</si>
  <si>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</si>
  <si>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</si>
  <si>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</si>
  <si>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</si>
  <si>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</si>
  <si>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</si>
  <si>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</si>
  <si>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</si>
  <si>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</si>
  <si>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</si>
  <si>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</si>
  <si>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</si>
  <si>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</si>
  <si>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</si>
  <si>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</si>
  <si>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</si>
  <si>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</si>
  <si>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</si>
  <si>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</si>
  <si>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</si>
  <si>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</si>
  <si>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</si>
  <si>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</si>
  <si>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</si>
  <si>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</si>
  <si>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</si>
  <si>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</si>
  <si>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</si>
  <si>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</si>
  <si>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</si>
  <si>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</si>
  <si>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</si>
  <si>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</si>
  <si>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</si>
  <si>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</si>
  <si>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</si>
  <si>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</si>
  <si>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</si>
  <si>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</si>
  <si>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</si>
  <si>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</si>
  <si>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</si>
  <si>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</si>
  <si>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</si>
  <si>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</si>
  <si>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</si>
  <si>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</si>
  <si>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</si>
  <si>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</si>
  <si>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</si>
  <si>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</si>
  <si>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</si>
  <si>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</si>
  <si>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</si>
  <si>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</si>
  <si>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</si>
  <si>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</si>
  <si>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</si>
  <si>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</si>
  <si>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</si>
  <si>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</si>
  <si>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</si>
  <si>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</si>
  <si>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</si>
  <si>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</si>
  <si>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</si>
  <si>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</si>
  <si>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</si>
  <si>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</si>
  <si>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</si>
  <si>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</si>
  <si>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</si>
  <si>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</si>
  <si>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</si>
  <si>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</si>
  <si>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</si>
  <si>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</si>
  <si>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</si>
  <si>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</si>
  <si>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</si>
  <si>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</si>
  <si>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</si>
  <si>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</si>
  <si>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</si>
  <si>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</si>
  <si>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</si>
  <si>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</si>
  <si>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</si>
  <si>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</si>
  <si>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</si>
  <si>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</si>
  <si>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</si>
  <si>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</si>
  <si>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</si>
  <si>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</si>
  <si>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</si>
  <si>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</si>
  <si>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</si>
  <si>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</si>
  <si>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</si>
  <si>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</si>
  <si>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</si>
  <si>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</si>
  <si>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</si>
  <si>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</si>
  <si>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</si>
  <si>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</si>
  <si>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</si>
  <si>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</si>
  <si>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</si>
  <si>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</si>
  <si>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</si>
  <si>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</si>
  <si>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</si>
  <si>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</si>
  <si>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</si>
  <si>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</si>
  <si>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</si>
  <si>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</si>
  <si>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</si>
  <si>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</si>
  <si>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</si>
  <si>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</si>
  <si>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</si>
  <si>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</si>
  <si>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</si>
  <si>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</si>
  <si>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</si>
  <si>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</si>
  <si>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</si>
  <si>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</si>
  <si>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</si>
  <si>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</si>
  <si>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</si>
  <si>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</si>
  <si>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</si>
  <si>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</si>
  <si>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</si>
  <si>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</si>
  <si>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</si>
  <si>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</si>
  <si>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</si>
  <si>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</si>
  <si>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</si>
  <si>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</si>
  <si>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</si>
  <si>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</si>
  <si>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</si>
  <si>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</si>
  <si>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</si>
  <si>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</si>
  <si>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</si>
  <si>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</si>
  <si>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</si>
  <si>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</si>
  <si>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</si>
  <si>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</si>
  <si>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</si>
  <si>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</si>
  <si>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</si>
  <si>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</si>
  <si>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</si>
  <si>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</si>
  <si>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</si>
  <si>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</si>
  <si>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</si>
  <si>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</si>
  <si>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</si>
  <si>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</si>
  <si>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</si>
  <si>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</si>
  <si>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</si>
  <si>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</si>
  <si>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</si>
  <si>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</si>
  <si>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</si>
  <si>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</si>
  <si>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</si>
  <si>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</si>
  <si>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</si>
  <si>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</si>
  <si>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</si>
  <si>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</si>
  <si>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</si>
  <si>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</si>
  <si>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</si>
  <si>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</si>
  <si>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</si>
  <si>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</si>
  <si>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</si>
  <si>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</si>
  <si>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</si>
  <si>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</si>
  <si>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</si>
  <si>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</si>
  <si>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</si>
  <si>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</si>
  <si>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</si>
  <si>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</si>
  <si>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</si>
  <si>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</si>
  <si>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</si>
  <si>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</si>
  <si>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</si>
  <si>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</si>
  <si>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</si>
  <si>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</si>
  <si>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</si>
  <si>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</si>
  <si>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</si>
  <si>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</si>
  <si>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</si>
  <si>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</si>
  <si>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</si>
  <si>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</si>
  <si>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</si>
  <si>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</si>
  <si>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</si>
  <si>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</si>
  <si>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</si>
  <si>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</si>
  <si>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</si>
  <si>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</si>
  <si>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</si>
  <si>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</si>
  <si>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</si>
  <si>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</si>
  <si>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</si>
  <si>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</si>
  <si>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</si>
  <si>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</si>
  <si>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</si>
  <si>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</si>
  <si>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</si>
  <si>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</si>
  <si>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</si>
  <si>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</si>
  <si>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</si>
  <si>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</si>
  <si>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</si>
  <si>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</si>
  <si>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</si>
  <si>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</si>
  <si>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</si>
  <si>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</si>
  <si>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</si>
  <si>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</si>
  <si>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</si>
  <si>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</si>
  <si>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</si>
  <si>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</si>
  <si>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</si>
  <si>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</si>
  <si>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</si>
  <si>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</si>
  <si>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</si>
  <si>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</si>
  <si>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</si>
  <si>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</si>
  <si>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</si>
  <si>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</si>
  <si>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</si>
  <si>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</si>
  <si>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</si>
  <si>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</si>
  <si>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</si>
  <si>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</si>
  <si>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</si>
  <si>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</si>
  <si>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</si>
  <si>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</si>
  <si>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</si>
  <si>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</si>
  <si>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</si>
  <si>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</si>
  <si>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</si>
  <si>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</si>
  <si>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</si>
  <si>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</si>
  <si>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</si>
  <si>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</si>
  <si>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</si>
  <si>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</si>
  <si>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</si>
  <si>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</si>
  <si>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</si>
  <si>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</si>
  <si>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</si>
  <si>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</si>
  <si>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</si>
  <si>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</si>
  <si>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</si>
  <si>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</si>
  <si>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</si>
  <si>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</si>
  <si>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</si>
  <si>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</si>
  <si>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</si>
  <si>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</si>
  <si>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</si>
  <si>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</si>
  <si>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</si>
  <si>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</si>
  <si>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</si>
  <si>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</si>
  <si>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</si>
  <si>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</si>
  <si>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</si>
  <si>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</si>
  <si>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</si>
  <si>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</si>
  <si>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</si>
  <si>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</si>
  <si>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</si>
  <si>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</si>
  <si>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</si>
  <si>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</si>
  <si>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</si>
  <si>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</si>
  <si>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</si>
  <si>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</si>
  <si>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</si>
  <si>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</si>
  <si>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</si>
  <si>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</si>
  <si>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</si>
  <si>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</si>
  <si>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</si>
  <si>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</si>
  <si>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</si>
  <si>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</si>
  <si>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</si>
  <si>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</si>
  <si>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</si>
  <si>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</si>
  <si>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</si>
  <si>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</si>
  <si>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</si>
  <si>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</si>
  <si>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</si>
  <si>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</si>
  <si>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</si>
  <si>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</si>
  <si>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</si>
  <si>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</si>
  <si>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</si>
  <si>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</si>
  <si>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</si>
  <si>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</si>
  <si>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</si>
  <si>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</si>
  <si>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</si>
  <si>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</si>
  <si>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</si>
  <si>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</si>
  <si>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</si>
  <si>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</si>
  <si>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</si>
  <si>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</si>
  <si>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</si>
  <si>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</si>
  <si>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</si>
  <si>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</si>
  <si>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</si>
  <si>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</si>
  <si>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</si>
  <si>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</si>
  <si>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</si>
  <si>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</si>
  <si>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</si>
  <si>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</si>
  <si>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</si>
  <si>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</si>
  <si>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</si>
  <si>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</si>
  <si>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</si>
  <si>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</si>
  <si>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</si>
  <si>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</si>
  <si>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</si>
  <si>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</si>
  <si>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</si>
  <si>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</si>
  <si>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</si>
  <si>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</si>
  <si>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</si>
  <si>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</si>
  <si>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</si>
  <si>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</si>
  <si>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</si>
  <si>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</si>
  <si>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</si>
  <si>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</si>
  <si>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</si>
  <si>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</si>
  <si>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</si>
  <si>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</si>
  <si>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</si>
  <si>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</si>
  <si>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</si>
  <si>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</si>
  <si>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</si>
  <si>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</si>
  <si>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</si>
  <si>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</si>
  <si>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</si>
  <si>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</si>
  <si>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</si>
  <si>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</si>
  <si>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</si>
  <si>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</si>
  <si>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</si>
  <si>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</si>
  <si>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</si>
  <si>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</si>
  <si>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</si>
  <si>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</si>
  <si>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</si>
  <si>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</si>
  <si>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</si>
  <si>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</si>
  <si>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</si>
  <si>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</si>
  <si>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</si>
  <si>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</si>
  <si>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</si>
  <si>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</si>
  <si>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</si>
  <si>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</si>
  <si>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</si>
  <si>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</si>
  <si>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</si>
  <si>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</si>
  <si>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</si>
  <si>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</si>
  <si>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</si>
  <si>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</si>
  <si>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</si>
  <si>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</si>
  <si>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</si>
  <si>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</si>
  <si>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</si>
  <si>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</si>
  <si>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</si>
  <si>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</si>
  <si>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</si>
  <si>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</si>
  <si>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</si>
  <si>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</si>
  <si>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</si>
  <si>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</si>
  <si>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</si>
  <si>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</si>
  <si>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</si>
  <si>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</si>
  <si>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</si>
  <si>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</si>
  <si>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</si>
  <si>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</si>
  <si>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</si>
  <si>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</si>
  <si>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</si>
  <si>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</si>
  <si>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</si>
  <si>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</si>
  <si>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</si>
  <si>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</si>
  <si>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</si>
  <si>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</si>
  <si>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</si>
  <si>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</si>
  <si>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</si>
  <si>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</si>
  <si>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</si>
  <si>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</si>
  <si>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</si>
  <si>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</si>
  <si>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</si>
  <si>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</si>
  <si>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</si>
  <si>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</si>
  <si>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</si>
  <si>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</si>
  <si>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</si>
  <si>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</si>
  <si>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</si>
  <si>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</si>
  <si>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</si>
  <si>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</si>
  <si>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</si>
  <si>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</si>
  <si>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</si>
  <si>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</si>
  <si>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</si>
  <si>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</si>
  <si>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</si>
  <si>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</si>
  <si>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</si>
  <si>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</si>
  <si>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</si>
  <si>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</si>
  <si>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</si>
  <si>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</si>
  <si>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</si>
  <si>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</si>
  <si>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</si>
  <si>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</si>
  <si>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</si>
  <si>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</si>
  <si>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</si>
  <si>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</si>
  <si>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</si>
  <si>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</si>
  <si>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</si>
  <si>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</si>
  <si>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</si>
  <si>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</si>
  <si>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</si>
  <si>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</si>
  <si>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</si>
  <si>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</si>
  <si>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</si>
  <si>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</si>
  <si>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</si>
  <si>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</si>
  <si>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</si>
  <si>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</si>
  <si>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</si>
  <si>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</si>
  <si>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</si>
  <si>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</si>
  <si>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</si>
  <si>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</si>
  <si>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</si>
  <si>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</si>
  <si>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</si>
  <si>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</si>
  <si>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</si>
  <si>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</si>
  <si>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</si>
  <si>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</si>
  <si>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</si>
  <si>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</si>
  <si>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</si>
  <si>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</si>
  <si>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</si>
  <si>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</si>
  <si>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</si>
  <si>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</si>
  <si>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</si>
  <si>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</si>
  <si>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</si>
  <si>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</si>
  <si>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</si>
  <si>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</si>
  <si>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</si>
  <si>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</si>
  <si>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</si>
  <si>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</si>
  <si>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</si>
  <si>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</si>
  <si>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</si>
  <si>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</si>
  <si>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</si>
  <si>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</si>
  <si>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</si>
  <si>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</si>
  <si>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5493002FPVR0G649GI38</t>
  </si>
  <si>
    <t>SOLT4</t>
  </si>
  <si>
    <t>Advanced SolTech 2018:4</t>
  </si>
  <si>
    <t>SE0011721380</t>
  </si>
  <si>
    <t>ADVSOLTECH/8,25 DEBT 20231108</t>
  </si>
  <si>
    <t>DBFUGR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</si>
</sst>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49" fontId="40" fillId="41" borderId="1" xfId="0" applyNumberFormat="1" applyFont="1" applyFill="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2520</v>
      </c>
      <c r="C1" s="322"/>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5" t="s">
        <v>2495</v>
      </c>
      <c r="B5" s="315"/>
      <c r="C5" s="315"/>
      <c r="D5" s="266" t="s">
        <v>2496</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E23" sqref="E21:E23"/>
    </sheetView>
  </sheetViews>
  <sheetFormatPr defaultColWidth="9.140625" defaultRowHeight="12.75"/>
  <cols>
    <col min="1" max="1" width="18.140625" style="55" customWidth="1"/>
    <col min="2" max="2" width="25.7109375" style="55" customWidth="1"/>
    <col min="3" max="3" width="34.7109375" style="55" customWidth="1"/>
    <col min="4" max="4" width="26.42578125" style="55" bestFit="1" customWidth="1"/>
    <col min="5" max="5" width="32.28515625" style="55" bestFit="1" customWidth="1"/>
    <col min="6" max="6" width="22.28515625" style="55" bestFit="1" customWidth="1"/>
    <col min="7" max="7" width="11.5703125" style="55" bestFit="1" customWidth="1"/>
    <col min="8" max="8" width="14.7109375" style="55" customWidth="1"/>
    <col min="9" max="9" width="15.5703125" style="55" customWidth="1"/>
    <col min="10" max="10" width="15.28515625" style="55" customWidth="1"/>
    <col min="11" max="11" width="21.140625" style="55" customWidth="1"/>
    <col min="12" max="12" width="21" style="55" bestFit="1"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2488</v>
      </c>
      <c r="B2" s="64" t="s">
        <v>2542</v>
      </c>
      <c r="C2" s="64" t="s">
        <v>1758</v>
      </c>
      <c r="D2" s="64" t="s">
        <v>451</v>
      </c>
      <c r="E2" s="65" t="s">
        <v>34</v>
      </c>
      <c r="F2" s="64" t="s">
        <v>264</v>
      </c>
      <c r="G2" s="4">
        <v>43416</v>
      </c>
      <c r="H2" s="64" t="s">
        <v>2741</v>
      </c>
      <c r="I2" s="95" t="str">
        <f>IF(C2="-","",VLOOKUP(C2,CouponBondIssuersTable,2,0))</f>
        <v>ASTS</v>
      </c>
      <c r="J2" s="95" t="str">
        <f>IF(D2="-","",IFERROR(VLOOKUP(D2,CouponLeadManagersTable,2,0),""))</f>
        <v>AVA</v>
      </c>
      <c r="K2" s="95" t="str">
        <f>IF(D2="-","",IFERROR(VLOOKUP(D2,CouponLeadManagersTable,3,0),""))</f>
        <v>ST</v>
      </c>
      <c r="L2" s="64" t="s">
        <v>2445</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310" t="s">
        <v>286</v>
      </c>
      <c r="W6" s="79"/>
      <c r="X6" s="79"/>
      <c r="AA6" s="79"/>
      <c r="AB6" s="79"/>
      <c r="AC6" s="79"/>
      <c r="AD6" s="79"/>
    </row>
    <row r="7" spans="1:30">
      <c r="A7" s="83" t="s">
        <v>2742</v>
      </c>
      <c r="B7" s="83" t="s">
        <v>2743</v>
      </c>
      <c r="C7" s="64"/>
      <c r="D7" s="64" t="s">
        <v>2744</v>
      </c>
      <c r="E7" s="64" t="s">
        <v>2745</v>
      </c>
      <c r="F7" s="64" t="s">
        <v>2746</v>
      </c>
      <c r="G7" s="65">
        <v>5000</v>
      </c>
      <c r="H7" s="64" t="s">
        <v>34</v>
      </c>
      <c r="I7" s="64" t="s">
        <v>327</v>
      </c>
      <c r="J7" s="64"/>
      <c r="K7" s="84">
        <v>8.25</v>
      </c>
      <c r="L7" s="64">
        <v>2</v>
      </c>
      <c r="M7" s="4">
        <v>43480</v>
      </c>
      <c r="N7" s="4">
        <v>45238</v>
      </c>
      <c r="O7" s="4" t="s">
        <v>1080</v>
      </c>
      <c r="P7" s="51" t="s">
        <v>396</v>
      </c>
      <c r="Q7" s="65">
        <v>70370000</v>
      </c>
      <c r="R7" s="4">
        <v>43413</v>
      </c>
      <c r="S7" s="4">
        <v>43413</v>
      </c>
      <c r="T7" s="4">
        <v>45238</v>
      </c>
      <c r="U7" s="4">
        <v>45230</v>
      </c>
      <c r="V7" s="286" t="s">
        <v>2742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2018-11-09T13:36:07Z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