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300" windowHeight="9750" tabRatio="453" activeTab="0"/>
  </bookViews>
  <sheets>
    <sheet name="front page" sheetId="1" r:id="rId1"/>
    <sheet name="AR" sheetId="2" r:id="rId2"/>
    <sheet name="comentars" sheetId="3" r:id="rId3"/>
  </sheets>
  <definedNames>
    <definedName name="neto">'AR'!#REF!</definedName>
    <definedName name="Nr.1">'AR'!#REF!</definedName>
    <definedName name="Nr.10">'AR'!#REF!</definedName>
    <definedName name="Nr.11">'AR'!#REF!</definedName>
    <definedName name="Nr.12">'AR'!#REF!</definedName>
    <definedName name="Nr.13">'AR'!#REF!</definedName>
    <definedName name="Nr.14">'AR'!#REF!</definedName>
    <definedName name="Nr.15">'AR'!#REF!</definedName>
    <definedName name="Nr.16">'AR'!#REF!</definedName>
    <definedName name="Nr.17">'AR'!#REF!</definedName>
    <definedName name="Nr.18">'AR'!#REF!</definedName>
    <definedName name="Nr.19">'AR'!#REF!</definedName>
    <definedName name="Nr.2">'AR'!#REF!</definedName>
    <definedName name="Nr.20">'AR'!#REF!</definedName>
    <definedName name="Nr.21">'AR'!#REF!</definedName>
    <definedName name="Nr.22">'AR'!#REF!</definedName>
    <definedName name="nr.23">'AR'!#REF!</definedName>
    <definedName name="nr.24">'AR'!#REF!</definedName>
    <definedName name="nr.25">'AR'!#REF!</definedName>
    <definedName name="nr.26">'AR'!#REF!</definedName>
    <definedName name="nr.27">'AR'!#REF!</definedName>
    <definedName name="nr.28">'AR'!#REF!</definedName>
    <definedName name="nr.29">'AR'!#REF!</definedName>
    <definedName name="Nr.3">'AR'!#REF!</definedName>
    <definedName name="Nr.30">'AR'!#REF!</definedName>
    <definedName name="nr.31">'AR'!#REF!</definedName>
    <definedName name="nr.32">'AR'!#REF!</definedName>
    <definedName name="nr.33">'AR'!#REF!</definedName>
    <definedName name="nr.34">'AR'!#REF!</definedName>
    <definedName name="nr.35">'AR'!#REF!</definedName>
    <definedName name="nr.36">'AR'!#REF!</definedName>
    <definedName name="Nr.36a">'AR'!#REF!</definedName>
    <definedName name="nr.37">'AR'!#REF!</definedName>
    <definedName name="nr.38">'AR'!#REF!</definedName>
    <definedName name="nr.39">'AR'!#REF!</definedName>
    <definedName name="nr.4">'AR'!$B$192</definedName>
    <definedName name="nr.40">'AR'!#REF!</definedName>
    <definedName name="nr.41">'AR'!#REF!</definedName>
    <definedName name="nr.42">'AR'!#REF!</definedName>
    <definedName name="nr.43">'AR'!#REF!</definedName>
    <definedName name="nr.44">'AR'!#REF!</definedName>
    <definedName name="Nr.5">'AR'!$B$193</definedName>
    <definedName name="Nr.6">'AR'!#REF!</definedName>
    <definedName name="Nr.7">'AR'!#REF!</definedName>
    <definedName name="Nr.8">'AR'!#REF!</definedName>
    <definedName name="Nr.9">'AR'!#REF!</definedName>
    <definedName name="pielik14">'AR'!#REF!</definedName>
    <definedName name="pielik15">'AR'!#REF!</definedName>
    <definedName name="pielik16">'AR'!#REF!</definedName>
    <definedName name="pielik17">'AR'!#REF!</definedName>
    <definedName name="pielik18">'AR'!#REF!</definedName>
    <definedName name="pielik19">'AR'!#REF!</definedName>
    <definedName name="pielik21">'AR'!#REF!</definedName>
    <definedName name="pielik22">'AR'!#REF!</definedName>
    <definedName name="pielik23">'AR'!#REF!</definedName>
    <definedName name="pielik25">'AR'!#REF!</definedName>
    <definedName name="pielik26">'AR'!#REF!</definedName>
    <definedName name="pielik27">'AR'!#REF!</definedName>
    <definedName name="pielik28">'AR'!#REF!</definedName>
    <definedName name="pielik29">'AR'!#REF!</definedName>
    <definedName name="pielik30">'AR'!#REF!</definedName>
    <definedName name="pielik31">'AR'!#REF!</definedName>
    <definedName name="pielik32">'AR'!#REF!</definedName>
    <definedName name="pielik33">'AR'!#REF!</definedName>
    <definedName name="pielik34">'AR'!#REF!</definedName>
    <definedName name="pielik35">'AR'!#REF!</definedName>
    <definedName name="pielik36">'AR'!#REF!</definedName>
    <definedName name="pielik36a">'AR'!#REF!</definedName>
    <definedName name="pielik37">'AR'!#REF!</definedName>
    <definedName name="pielik38">'AR'!#REF!</definedName>
    <definedName name="pielik39">'AR'!#REF!</definedName>
    <definedName name="pielik40">'AR'!#REF!</definedName>
    <definedName name="pielik41">'AR'!#REF!</definedName>
    <definedName name="pielik42">'AR'!#REF!</definedName>
    <definedName name="pielik43">'AR'!#REF!</definedName>
    <definedName name="pielik44">'AR'!#REF!</definedName>
    <definedName name="pielikj24">'AR'!#REF!</definedName>
    <definedName name="pielikms4">'AR'!$B$513</definedName>
    <definedName name="pielikums1">'AR'!$B$458</definedName>
    <definedName name="pielikums10">'AR'!#REF!</definedName>
    <definedName name="pielikums11">'AR'!$B$553</definedName>
    <definedName name="pielikums12">'AR'!$B$574</definedName>
    <definedName name="pielikums13">'AR'!$B$612</definedName>
    <definedName name="pielikums2">'AR'!$B$492</definedName>
    <definedName name="pielikums20">'AR'!#REF!</definedName>
    <definedName name="pielikums3">'AR'!$B$499</definedName>
    <definedName name="pielikums5">'AR'!$B$523</definedName>
    <definedName name="pielikums6">'AR'!$B$536</definedName>
    <definedName name="pielikums7">'AR'!$B$541</definedName>
    <definedName name="pielikums8">'AR'!#REF!</definedName>
    <definedName name="pielikums9">'AR'!$B$547</definedName>
  </definedNames>
  <calcPr fullCalcOnLoad="1"/>
</workbook>
</file>

<file path=xl/sharedStrings.xml><?xml version="1.0" encoding="utf-8"?>
<sst xmlns="http://schemas.openxmlformats.org/spreadsheetml/2006/main" count="737" uniqueCount="458">
  <si>
    <t>42103022837, 12 May, 2004 Commercial register, Liepaja</t>
  </si>
  <si>
    <t>Address</t>
  </si>
  <si>
    <t>42/44G. Baloza Street, Liepaja, LV-3402</t>
  </si>
  <si>
    <t>The main forms of Company's activities</t>
  </si>
  <si>
    <t>Construction and repair of technological equipment, ships, yachts, catamarans, containers, roltrailers</t>
  </si>
  <si>
    <t>port services</t>
  </si>
  <si>
    <t>Names, surnames and held positions of members of the board</t>
  </si>
  <si>
    <t>Names, surnames and held positions of members of the council</t>
  </si>
  <si>
    <t>Vasilijs Melniks</t>
  </si>
  <si>
    <t>Chairman of the council, Id. No.310867-10726</t>
  </si>
  <si>
    <t xml:space="preserve">Vice-chairman of the council Id. No.250154-10952 </t>
  </si>
  <si>
    <t>Member of the council, Id. No.010146-10964</t>
  </si>
  <si>
    <t>Member of the council, Id. No. 030349-12926</t>
  </si>
  <si>
    <t>Name and address of the auditor</t>
  </si>
  <si>
    <t>Certified auditor</t>
  </si>
  <si>
    <t>Chairman of the board</t>
  </si>
  <si>
    <t>PROFIT OR LOSS STATEMENT</t>
  </si>
  <si>
    <t>Appendix</t>
  </si>
  <si>
    <t>Net turnover</t>
  </si>
  <si>
    <t>Production costs of sold output</t>
  </si>
  <si>
    <t>Gross profit or losses</t>
  </si>
  <si>
    <t>Selling costs</t>
  </si>
  <si>
    <t>Administration costs</t>
  </si>
  <si>
    <t>Other company's economic activity incomes</t>
  </si>
  <si>
    <t>Other company's economic activity costs</t>
  </si>
  <si>
    <t>Incomes from membership in holding company's branch and associated companies capitals</t>
  </si>
  <si>
    <t>Incomes from securities and loans that have formed the long-term investments</t>
  </si>
  <si>
    <t>Other interest incomes and similar incomes</t>
  </si>
  <si>
    <t>Long-term financial investments and write off of short-term securities values</t>
  </si>
  <si>
    <t>Interest payments and similar costs</t>
  </si>
  <si>
    <t>Profit or loss before extraordinary items and taxes</t>
  </si>
  <si>
    <t>Extraordinary incomes</t>
  </si>
  <si>
    <t>Extraordinary costs</t>
  </si>
  <si>
    <t>Profit or loss before taxes</t>
  </si>
  <si>
    <t>Company's income tax for the year of account</t>
  </si>
  <si>
    <t>Deferred tax</t>
  </si>
  <si>
    <t>Other taxes</t>
  </si>
  <si>
    <t>Profit or loss of the year of account</t>
  </si>
  <si>
    <t>ACTIVE</t>
  </si>
  <si>
    <t>Long-term investments</t>
  </si>
  <si>
    <t>I. Intangible investments</t>
  </si>
  <si>
    <t>Company's development costs</t>
  </si>
  <si>
    <t>Concessions, patents, licenses, trade marks and similar rights</t>
  </si>
  <si>
    <t>Other intangible investments</t>
  </si>
  <si>
    <t>Intangible value of the company</t>
  </si>
  <si>
    <t>Advance payments for intangible investments</t>
  </si>
  <si>
    <t>Intangible investments total</t>
  </si>
  <si>
    <t>II. Fixed assets</t>
  </si>
  <si>
    <t>Lands, buildings, constructions, perennial plantations</t>
  </si>
  <si>
    <t>Long-term investments in leased fixed assets</t>
  </si>
  <si>
    <t>Equipment and machines</t>
  </si>
  <si>
    <t>Other fixed assets and inventory</t>
  </si>
  <si>
    <t>Forming of fixed assets and costs of unfinished objects of construction</t>
  </si>
  <si>
    <t>Advance payments for fixed assets</t>
  </si>
  <si>
    <t>Fixes assets total</t>
  </si>
  <si>
    <t>III. Investment property</t>
  </si>
  <si>
    <t>IV. Biological actives</t>
  </si>
  <si>
    <t>V. Long-term financial investments</t>
  </si>
  <si>
    <t>Participation in capital of related companies</t>
  </si>
  <si>
    <t>Loans to related companies</t>
  </si>
  <si>
    <t>Participation in capital of affiliated companies</t>
  </si>
  <si>
    <t>Loans to affiliated companies</t>
  </si>
  <si>
    <t>Other securities and investments</t>
  </si>
  <si>
    <t>Other loans and other long-term debtors</t>
  </si>
  <si>
    <t>Own stocks and shares</t>
  </si>
  <si>
    <t>Loans to shareholders or participants and management</t>
  </si>
  <si>
    <t>Long-term financial investments total</t>
  </si>
  <si>
    <t>Long-term investments total</t>
  </si>
  <si>
    <t>Current assets</t>
  </si>
  <si>
    <t>I. Stocks</t>
  </si>
  <si>
    <t>Row materials, direct materials and auxiliary materials</t>
  </si>
  <si>
    <t>Unfinished products</t>
  </si>
  <si>
    <t>Complete products and goods for sale</t>
  </si>
  <si>
    <t>Unfinished orders</t>
  </si>
  <si>
    <t>Advance payments for goods</t>
  </si>
  <si>
    <t>Stocks totally</t>
  </si>
  <si>
    <t>II. For selling held long-term investments</t>
  </si>
  <si>
    <t>III. Debtors</t>
  </si>
  <si>
    <t>Debts of customers and clients</t>
  </si>
  <si>
    <t>Other debtors</t>
  </si>
  <si>
    <t>Undeposited shares in company's capital</t>
  </si>
  <si>
    <t>Short - term loans to joint owners and management</t>
  </si>
  <si>
    <t>Next periods costs</t>
  </si>
  <si>
    <t>Debtors total</t>
  </si>
  <si>
    <t>IV. Short-term financial investments</t>
  </si>
  <si>
    <t>Other securities and participation in capitals</t>
  </si>
  <si>
    <t>Derivative financial instruments</t>
  </si>
  <si>
    <t>Securities and participation in capitals total</t>
  </si>
  <si>
    <t>V. Cash assets</t>
  </si>
  <si>
    <t>Current assets total</t>
  </si>
  <si>
    <t>Actives total</t>
  </si>
  <si>
    <t>PASSIVE</t>
  </si>
  <si>
    <t>I. Equity capital</t>
  </si>
  <si>
    <t>Stock or share capital (equity capital)</t>
  </si>
  <si>
    <t>Stock issue extra charge</t>
  </si>
  <si>
    <t>Long - term investment reestimation reserve</t>
  </si>
  <si>
    <t>Financial instruments reestimantion reserve</t>
  </si>
  <si>
    <t>Reserves:</t>
  </si>
  <si>
    <t>reserves prescribed by law</t>
  </si>
  <si>
    <t>reserves for own stocks and shares</t>
  </si>
  <si>
    <t>reserves prescribed by company's statutes</t>
  </si>
  <si>
    <t>other reserves</t>
  </si>
  <si>
    <t>Retained profit</t>
  </si>
  <si>
    <t xml:space="preserve">  retained profit of previous years</t>
  </si>
  <si>
    <t>retained profit of the year of accountant</t>
  </si>
  <si>
    <t>Equity capital total</t>
  </si>
  <si>
    <t>II. Provisions</t>
  </si>
  <si>
    <t>Provision for pensions and similar obligations</t>
  </si>
  <si>
    <t>Provision for prospective taxes</t>
  </si>
  <si>
    <t>Other provisions</t>
  </si>
  <si>
    <t>Provisions total</t>
  </si>
  <si>
    <t>III. Creditors</t>
  </si>
  <si>
    <t>I. Long-term debts to creditors</t>
  </si>
  <si>
    <t>Borrowings from credit institutions</t>
  </si>
  <si>
    <t>Other borrowings</t>
  </si>
  <si>
    <t>Leasing liabilities</t>
  </si>
  <si>
    <t>From customers received borrowings</t>
  </si>
  <si>
    <t>Debts to suppliers and contractors</t>
  </si>
  <si>
    <t>Debts to related companies</t>
  </si>
  <si>
    <t>Debts to associated companies</t>
  </si>
  <si>
    <t>Tax and social security payments</t>
  </si>
  <si>
    <t>Other creditors</t>
  </si>
  <si>
    <t>Deferred income liabilities</t>
  </si>
  <si>
    <t>Unpaid dividends</t>
  </si>
  <si>
    <t>Next periods incomes</t>
  </si>
  <si>
    <t>Long-term debts to creditors total</t>
  </si>
  <si>
    <t>II. Short-term debts to creditors</t>
  </si>
  <si>
    <t>Accrued liabilities</t>
  </si>
  <si>
    <t>Short-term debts to creditors total:</t>
  </si>
  <si>
    <t>Creditors total:</t>
  </si>
  <si>
    <t>Passives total</t>
  </si>
  <si>
    <t>CASH FLOW STATEMENT</t>
  </si>
  <si>
    <t>I. Cash flow of basic activity</t>
  </si>
  <si>
    <t>Incomes from selling the products and rendering of services</t>
  </si>
  <si>
    <t>Payments to suppliers, employees, other basic activity expenses</t>
  </si>
  <si>
    <t>Other company's basic activity incomes or expenses</t>
  </si>
  <si>
    <t>Gross cash flow of basic activity</t>
  </si>
  <si>
    <t>Expenses for interest payments</t>
  </si>
  <si>
    <t>Expenses for company's income tax payments</t>
  </si>
  <si>
    <t>Cash flow before extraordinary items</t>
  </si>
  <si>
    <t>Cash flow from extraordinary items</t>
  </si>
  <si>
    <t>Net cash flow of basic activity</t>
  </si>
  <si>
    <t>II. Cash flow of investment activity</t>
  </si>
  <si>
    <t>Acquisition of stocks or shares of related or associated companies</t>
  </si>
  <si>
    <t>Incomes from detinue of stocks or shares of related or associated companies</t>
  </si>
  <si>
    <t>Acquisition of fixed assets and intangible investments</t>
  </si>
  <si>
    <t>Incomes from selling fixed assets and intangible investments</t>
  </si>
  <si>
    <t>Issued loans</t>
  </si>
  <si>
    <t>Incomes from repayment of loans</t>
  </si>
  <si>
    <t>Received interests</t>
  </si>
  <si>
    <t>Received dividends</t>
  </si>
  <si>
    <t>Net cash flow of investment action</t>
  </si>
  <si>
    <t>III. Cash flow of financing action</t>
  </si>
  <si>
    <t>Incomes from shares and bonds or capital participation stock investments</t>
  </si>
  <si>
    <t>Received loans</t>
  </si>
  <si>
    <t>Received subsidies, grants, gifts or donations</t>
  </si>
  <si>
    <t>Expenses for repayment of loans</t>
  </si>
  <si>
    <t>Expenses for ransom of leased fixed asset</t>
  </si>
  <si>
    <t>Paid dividends</t>
  </si>
  <si>
    <t>Net cash flow of financing action</t>
  </si>
  <si>
    <t>IV. Result of foreign exchange rate fluctuations</t>
  </si>
  <si>
    <t>Net increase or decrease of cash and its equivalents</t>
  </si>
  <si>
    <t>Cash and its equivalents residue at the beginning of the year of account</t>
  </si>
  <si>
    <t>Cash and its equivalents residue at the end of the year of account</t>
  </si>
  <si>
    <t>EQUITY CAPITAL CHANGE REPORT</t>
  </si>
  <si>
    <t>Stock or share capital</t>
  </si>
  <si>
    <t>Reserves prescribed by law</t>
  </si>
  <si>
    <t>Reestimantion reserve of long-term investments</t>
  </si>
  <si>
    <t>Other reserves</t>
  </si>
  <si>
    <t>Retained profits</t>
  </si>
  <si>
    <t>Total</t>
  </si>
  <si>
    <t>Increase/decrease of stock or share capital</t>
  </si>
  <si>
    <t>Increase of reestimantion reserve</t>
  </si>
  <si>
    <t>Decrease of reestimation reserve</t>
  </si>
  <si>
    <t>Decrease of reestimantion reserve</t>
  </si>
  <si>
    <t>Net profit or loss of accounting period</t>
  </si>
  <si>
    <t>APPENDIX</t>
  </si>
  <si>
    <t>ACCOUNTING POLICY</t>
  </si>
  <si>
    <t>Foreign currency's reestimantion in lats</t>
  </si>
  <si>
    <t>Company's income tax</t>
  </si>
  <si>
    <t>Financial statement appendixes</t>
  </si>
  <si>
    <t>Appendixes to profit or loss statement</t>
  </si>
  <si>
    <t>Incomes from ship building</t>
  </si>
  <si>
    <t>Incomes from ship repair services</t>
  </si>
  <si>
    <t>Other incomes</t>
  </si>
  <si>
    <t>Per geographic regions</t>
  </si>
  <si>
    <t>Incomes from service selling in local market</t>
  </si>
  <si>
    <t>Incomes from service selling to</t>
  </si>
  <si>
    <t>Russia</t>
  </si>
  <si>
    <t>Norway</t>
  </si>
  <si>
    <t>Saint Vincent</t>
  </si>
  <si>
    <t>Lithuania</t>
  </si>
  <si>
    <t>Netherlands</t>
  </si>
  <si>
    <t>Germany</t>
  </si>
  <si>
    <t>Production costs of sold goods</t>
  </si>
  <si>
    <t>Material purchase costs</t>
  </si>
  <si>
    <t>Employees salary</t>
  </si>
  <si>
    <t>Social insurance costs</t>
  </si>
  <si>
    <t>Electricity costs</t>
  </si>
  <si>
    <t>Depreciation of fixed assets</t>
  </si>
  <si>
    <t>Contagent's services</t>
  </si>
  <si>
    <t>Lease payment</t>
  </si>
  <si>
    <t>Services from outside</t>
  </si>
  <si>
    <t>Other costs</t>
  </si>
  <si>
    <t>Media advertising expenditures</t>
  </si>
  <si>
    <t>Business trips</t>
  </si>
  <si>
    <t>Other selling costs</t>
  </si>
  <si>
    <t>Appendixes to profit or loss statement (continuation)</t>
  </si>
  <si>
    <r>
      <t xml:space="preserve"> </t>
    </r>
    <r>
      <rPr>
        <b/>
        <sz val="10"/>
        <rFont val="Times New Roman"/>
        <family val="1"/>
      </rPr>
      <t>Administration costs</t>
    </r>
  </si>
  <si>
    <t>Communication costs</t>
  </si>
  <si>
    <t>Office maintenance costs</t>
  </si>
  <si>
    <t>Stock exchange costs</t>
  </si>
  <si>
    <t>Lawyer's services</t>
  </si>
  <si>
    <t>Transport costs, business trips</t>
  </si>
  <si>
    <t>Bank services</t>
  </si>
  <si>
    <t>Representation expenses</t>
  </si>
  <si>
    <t>Other incomes from company's economic activity</t>
  </si>
  <si>
    <t>Incomes from realization of materials</t>
  </si>
  <si>
    <t>Incomes from rent</t>
  </si>
  <si>
    <t>Incomes from tugboat's services</t>
  </si>
  <si>
    <t>Other expenses from company's economic activity</t>
  </si>
  <si>
    <t>Fixed assets exclusion expenses</t>
  </si>
  <si>
    <t>Material purchase expenses</t>
  </si>
  <si>
    <t>Personnel expenses (material assistance)</t>
  </si>
  <si>
    <t>Net losses from exchange rate fluctuations</t>
  </si>
  <si>
    <t>Maintenance expenses of leased fixed assets</t>
  </si>
  <si>
    <t>Other expenses</t>
  </si>
  <si>
    <t>Bank rates</t>
  </si>
  <si>
    <t>Interest payments and similar expenses</t>
  </si>
  <si>
    <t>Paid interests</t>
  </si>
  <si>
    <t>Paid fines</t>
  </si>
  <si>
    <t>Deferred tax liabilities</t>
  </si>
  <si>
    <t>Immovable property tax for land</t>
  </si>
  <si>
    <t>Immovable property tax for buildings and constructions</t>
  </si>
  <si>
    <t xml:space="preserve"> Intangible investments</t>
  </si>
  <si>
    <t>Research work and company's development expenses</t>
  </si>
  <si>
    <t>Other intangible investments (computer pr.)</t>
  </si>
  <si>
    <t>Company's intangible value</t>
  </si>
  <si>
    <t xml:space="preserve">Advance payments for intangible investments </t>
  </si>
  <si>
    <t>Undepreciated value</t>
  </si>
  <si>
    <t>Purchased</t>
  </si>
  <si>
    <t>Written off</t>
  </si>
  <si>
    <t>Reestimated</t>
  </si>
  <si>
    <t>Depreciation</t>
  </si>
  <si>
    <t>Calculated</t>
  </si>
  <si>
    <t>Fixed assets</t>
  </si>
  <si>
    <t>Land, buildings, constructions</t>
  </si>
  <si>
    <t>Formation of fixed assets</t>
  </si>
  <si>
    <t>Unfinished construction works</t>
  </si>
  <si>
    <t>Appendixes to balance sheet (continuation)</t>
  </si>
  <si>
    <t xml:space="preserve"> Other expenses and other long-term debtors</t>
  </si>
  <si>
    <t>Date of the contract</t>
  </si>
  <si>
    <t>Term of payment</t>
  </si>
  <si>
    <t>Raw materials, direct materials and auxiliary materials</t>
  </si>
  <si>
    <t>Metal</t>
  </si>
  <si>
    <t>Abrasive</t>
  </si>
  <si>
    <t>Pipes</t>
  </si>
  <si>
    <t>Non-ferrous metals</t>
  </si>
  <si>
    <t>Products of technical rubber</t>
  </si>
  <si>
    <t>Accounting value of purchaser's and clients' debts</t>
  </si>
  <si>
    <t>Net debts of purchasers and clients</t>
  </si>
  <si>
    <t>VAT accepted</t>
  </si>
  <si>
    <t>In budget overpaid taxes or tax advance payments</t>
  </si>
  <si>
    <t>Advance payment persons debts</t>
  </si>
  <si>
    <t>Advance payments for services</t>
  </si>
  <si>
    <t xml:space="preserve"> Expenses of next periods</t>
  </si>
  <si>
    <t>Property insurance</t>
  </si>
  <si>
    <t>Subscription to press</t>
  </si>
  <si>
    <t>Employees insurance</t>
  </si>
  <si>
    <t>Cash</t>
  </si>
  <si>
    <t>Money in cash-desk</t>
  </si>
  <si>
    <t>Money in current accounts</t>
  </si>
  <si>
    <t>Information about company's own shares and total stock</t>
  </si>
  <si>
    <t>Deferred tax liabilities at the beginning of year</t>
  </si>
  <si>
    <t>Deferred tax liability increase in the year of account</t>
  </si>
  <si>
    <t>Loans from credit institutions (short-term)</t>
  </si>
  <si>
    <t xml:space="preserve">Calculated fine and delay payment </t>
  </si>
  <si>
    <t>(Paid)/
repaid</t>
  </si>
  <si>
    <t>Posted to/
(from) other taxes</t>
  </si>
  <si>
    <t>Value added tax</t>
  </si>
  <si>
    <t>Population income tax</t>
  </si>
  <si>
    <t>State social insurance compulsory payments</t>
  </si>
  <si>
    <r>
      <t xml:space="preserve">Immovable property tax </t>
    </r>
    <r>
      <rPr>
        <sz val="8"/>
        <rFont val="Times New Roman"/>
        <family val="1"/>
      </rPr>
      <t>(land)</t>
    </r>
  </si>
  <si>
    <t>Immovable property tax (buildings)</t>
  </si>
  <si>
    <t>Tax of natural resources</t>
  </si>
  <si>
    <t>Risk duty of business</t>
  </si>
  <si>
    <t>incl.:</t>
  </si>
  <si>
    <t xml:space="preserve">Debt to budget </t>
  </si>
  <si>
    <t>Overpayment</t>
  </si>
  <si>
    <t>Salary</t>
  </si>
  <si>
    <t>Deductions from salary</t>
  </si>
  <si>
    <t>Accruals for holiday grants</t>
  </si>
  <si>
    <t>Other accruals</t>
  </si>
  <si>
    <t>LVL</t>
  </si>
  <si>
    <t>Ls</t>
  </si>
  <si>
    <t xml:space="preserve"> </t>
  </si>
  <si>
    <t>1 USD</t>
  </si>
  <si>
    <t>1 EUR</t>
  </si>
  <si>
    <t>-</t>
  </si>
  <si>
    <t xml:space="preserve"> - </t>
  </si>
  <si>
    <t>1.</t>
  </si>
  <si>
    <t>2.</t>
  </si>
  <si>
    <t>3.</t>
  </si>
  <si>
    <t>4.</t>
  </si>
  <si>
    <t>5.</t>
  </si>
  <si>
    <t>6.</t>
  </si>
  <si>
    <t>EUR</t>
  </si>
  <si>
    <t>Igors Komarovs</t>
  </si>
  <si>
    <t>Sergejs Golicin</t>
  </si>
  <si>
    <t>Anatolijs Ustinovs</t>
  </si>
  <si>
    <t>Larisa Artemenko</t>
  </si>
  <si>
    <t>Belize</t>
  </si>
  <si>
    <t>Panama</t>
  </si>
  <si>
    <t>08.08.2002.</t>
  </si>
  <si>
    <t>2022.</t>
  </si>
  <si>
    <r>
      <t xml:space="preserve">All expenses has to be written with </t>
    </r>
    <r>
      <rPr>
        <b/>
        <sz val="10"/>
        <rFont val="Arial"/>
        <family val="2"/>
      </rPr>
      <t>"-" mark</t>
    </r>
  </si>
  <si>
    <t>All the information has to be accomplishet that refers to the Company</t>
  </si>
  <si>
    <t>In order not to mix the numeration of pages, it is desirable not to delete the unnecessary/not filled in information, but to lift the lines up</t>
  </si>
  <si>
    <r>
      <t>It can be done by putting the cursor under the number of unnecessary line, when a cross aprears instead of the arrow, press the left button of the mouse and not releasing it pull it upwards</t>
    </r>
    <r>
      <rPr>
        <sz val="10"/>
        <rFont val="Arial"/>
        <family val="0"/>
      </rPr>
      <t>.</t>
    </r>
  </si>
  <si>
    <r>
      <t xml:space="preserve">To write the name of the company on the upper part of the page, it is necessary to choose command </t>
    </r>
    <r>
      <rPr>
        <b/>
        <sz val="10"/>
        <rFont val="Arial"/>
        <family val="2"/>
      </rPr>
      <t xml:space="preserve"> "File ---&gt; Page Setup... ----&gt; Header/Footer -----&gt; Custom Header.."</t>
    </r>
  </si>
  <si>
    <t>At the beginning appendixes has to be filled in, so that the calculated sumswould appear automatically in balance sheet and profit or loss statement..</t>
  </si>
  <si>
    <t>When pressing the appendix No shown on the margin  (at P/L statement and balance sheet) the decoding of the appendix would automatically open</t>
  </si>
  <si>
    <t>Stock corporation's "Tosmare shipyard"</t>
  </si>
  <si>
    <t>CONTENTS</t>
  </si>
  <si>
    <t>Information about the Company</t>
  </si>
  <si>
    <t>Profit or loss statement</t>
  </si>
  <si>
    <t>Balance sheet</t>
  </si>
  <si>
    <t>Cash flow statement</t>
  </si>
  <si>
    <t>Equity capital change report</t>
  </si>
  <si>
    <t>Appendixes to annual report</t>
  </si>
  <si>
    <t>Name of the Company</t>
  </si>
  <si>
    <t>Stock company "Tosmare shipyard"</t>
  </si>
  <si>
    <t>Legal status of the Company</t>
  </si>
  <si>
    <t>Stock company</t>
  </si>
  <si>
    <t>Registration number, place and date</t>
  </si>
  <si>
    <t>retained profit, amont</t>
  </si>
  <si>
    <t>A.Sergeev</t>
  </si>
  <si>
    <t>K.Mališenko</t>
  </si>
  <si>
    <t>(14)</t>
  </si>
  <si>
    <t>Reward for the board and council</t>
  </si>
  <si>
    <t>Incomes from exchange rate fluctuations</t>
  </si>
  <si>
    <t>(14)    Unfinished products</t>
  </si>
  <si>
    <t>Ship building</t>
  </si>
  <si>
    <t>Ship repair services</t>
  </si>
  <si>
    <t>Stock exchange expenses</t>
  </si>
  <si>
    <t>The issued and totally paid Company's equity capital consists of  3 203 397  stocks with nominal value LVL 1 for one stock.</t>
  </si>
  <si>
    <t>Period  of account</t>
  </si>
  <si>
    <t>Accounting   policy  have not changed for time of this report.</t>
  </si>
  <si>
    <t>210302283, 3 January 2000, Company register, Liepaja.</t>
  </si>
  <si>
    <t>Malta</t>
  </si>
  <si>
    <t>Faros salas</t>
  </si>
  <si>
    <t>Horvātia</t>
  </si>
  <si>
    <t>Kipra</t>
  </si>
  <si>
    <t>Dotations, gifts to employees</t>
  </si>
  <si>
    <t>Other</t>
  </si>
  <si>
    <t>Menegement's report</t>
  </si>
  <si>
    <t>Announcement for management's responsibility.</t>
  </si>
  <si>
    <t xml:space="preserve">       Company's  management  is  responsible  for  finance  preparation,  basing  on  the   initial   accounting</t>
  </si>
  <si>
    <t xml:space="preserve">register for each accounting period, that truly reflects the company's financial standing at the end of the year of   </t>
  </si>
  <si>
    <t>account, as well as results of activities and cash flow for this period.</t>
  </si>
  <si>
    <t xml:space="preserve">corresponding  methods of  accounting  were  used, their  application  was  consequent, reasonable and cautious </t>
  </si>
  <si>
    <t xml:space="preserve"> decisions  were  made.  Management   confirms  that  corresponding  International  Accounting  standards were</t>
  </si>
  <si>
    <t>observed, and financial reports were compiled according to activity continuation principle.</t>
  </si>
  <si>
    <t xml:space="preserve">         Management  is  responsible  for  keeping  of  corresponding  accounting  registers,  for company's means </t>
  </si>
  <si>
    <t>maintenance, as well as for prevention of deception and other unfair action.</t>
  </si>
  <si>
    <t>/Ivica  Galich/</t>
  </si>
  <si>
    <t>/Ivica   Galich/</t>
  </si>
  <si>
    <t>Calculated dividends for year 2007</t>
  </si>
  <si>
    <t>Residue on 30.06.2008</t>
  </si>
  <si>
    <t>Residue on 31.12.2007</t>
  </si>
  <si>
    <t>30.06.2008.</t>
  </si>
  <si>
    <t>6 m.2008</t>
  </si>
  <si>
    <t>Antiqua Barbuda</t>
  </si>
  <si>
    <t>ASV</t>
  </si>
  <si>
    <t>Liberia</t>
  </si>
  <si>
    <t>St.Kitts @ Nevis</t>
  </si>
  <si>
    <t>6m. 2008</t>
  </si>
  <si>
    <t>31.12.2008.</t>
  </si>
  <si>
    <t>Ivica Galich</t>
  </si>
  <si>
    <t>Chairman of the board, Id. No. 190463-14655</t>
  </si>
  <si>
    <t>Member of the board, Id. No. 040756-10902</t>
  </si>
  <si>
    <t>Boris Galkovich</t>
  </si>
  <si>
    <t>Member of the board, Id. No. 020774-12900</t>
  </si>
  <si>
    <t>Aleksander Chernavsky</t>
  </si>
  <si>
    <t xml:space="preserve"> Reserves  for bad   debitors</t>
  </si>
  <si>
    <t>Holiday reserves</t>
  </si>
  <si>
    <t>Member of the council, Id. No.230770-10656 ( till 30.04.2009.)</t>
  </si>
  <si>
    <t>Irina Meļņika</t>
  </si>
  <si>
    <t>Member of the council, Id. No.280567-10701 ( from 01.05.2009.)</t>
  </si>
  <si>
    <t>1 January 2009 - 30. June 2009</t>
  </si>
  <si>
    <t>Ēvalds Figurnovs</t>
  </si>
  <si>
    <t>(LZRA certificate No.38)</t>
  </si>
  <si>
    <t>Auditorfirma  “Sarguns”</t>
  </si>
  <si>
    <t>Profesors,ekonom. habil. Doctor Id.250135-14053</t>
  </si>
  <si>
    <t>Malnavas, 13</t>
  </si>
  <si>
    <t>LV - 1011, Rīga</t>
  </si>
  <si>
    <t>Latvia</t>
  </si>
  <si>
    <t xml:space="preserve">       Management    confirms    that    for    compiling    this    report    that    ends  at   30. June  2009, </t>
  </si>
  <si>
    <t>31 August  of year 2009.</t>
  </si>
  <si>
    <t>for 6 months of years 2009 and 2008</t>
  </si>
  <si>
    <t>BALANCE on 30. June  2009 and 2008</t>
  </si>
  <si>
    <t>BALANCE on 30.June  2009 and 2008</t>
  </si>
  <si>
    <t>for 6 month of  years 2009 and 2008 (according to direct method)</t>
  </si>
  <si>
    <t>Residue on 31.12.2008</t>
  </si>
  <si>
    <t>Calculated dividends for year 2008</t>
  </si>
  <si>
    <t>Residue on 30.06.2009</t>
  </si>
  <si>
    <t>EPS on 30.06.2009. LVL (-416677 : 3203397) =-  0,1301 LVL or -  0,1851 EUR;</t>
  </si>
  <si>
    <t>EPS on 30.06.2008. LVL (122466 : 3203397) = 0,0382 LVL or   0,0544 EUR;</t>
  </si>
  <si>
    <t>30.06.2009.</t>
  </si>
  <si>
    <t>6 m.2009</t>
  </si>
  <si>
    <t>6m. 2009</t>
  </si>
  <si>
    <t>Appendixes to balance sheet on 30.06.2009.</t>
  </si>
  <si>
    <t>Residual value 31.12.2008</t>
  </si>
  <si>
    <t>Residual value 30.06.2009</t>
  </si>
  <si>
    <t>Residual value 31.12.08</t>
  </si>
  <si>
    <t>Residual value 30.06.09.</t>
  </si>
  <si>
    <t>Residual value 31.12.08.</t>
  </si>
  <si>
    <t xml:space="preserve">Residual value 30.06.09. 
</t>
  </si>
  <si>
    <t>Issued loan in 6.m. 2009</t>
  </si>
  <si>
    <t>Repaid loan in 6.m. 2009</t>
  </si>
  <si>
    <t>Formed accruals in 6.m. 2009</t>
  </si>
  <si>
    <t>Issued loan in 6 m. 2009</t>
  </si>
  <si>
    <t>Repaid loan in 6m.of 2009</t>
  </si>
  <si>
    <t>Posted loan to short-term in 6m.of 2009</t>
  </si>
  <si>
    <t>Posted loan to short-term in 6m. of 2009</t>
  </si>
  <si>
    <t>Formed accruals in 6m. 2009</t>
  </si>
  <si>
    <t>Movement of tax liabilities for 6.m. 2009</t>
  </si>
  <si>
    <t>01.01.2009.</t>
  </si>
  <si>
    <t>Calculated for 6.m. of  2009</t>
  </si>
  <si>
    <t xml:space="preserve">Calculated for 6m.of 2009. </t>
  </si>
  <si>
    <t>Accrued incomes</t>
  </si>
  <si>
    <t>Appendix from 10. to 16 page is an itegral part of this annual report.</t>
  </si>
  <si>
    <t>Incomes from selling the fixed assets</t>
  </si>
  <si>
    <t>Tugboat's  services  expenses</t>
  </si>
  <si>
    <t>Explanation  notes for  the  first half of year 2009.</t>
  </si>
  <si>
    <t xml:space="preserve"> report  for the first half of  year  2009</t>
  </si>
  <si>
    <t xml:space="preserve">                  In    the    company   AS " Tosmares  kuģubūvētava"   the    turnover   in   the  first   six  month  of     2009   </t>
  </si>
  <si>
    <t>was  2  353  839   LVL   or   70.3 %   of    the    level    in   first     six   month    of  2008.</t>
  </si>
  <si>
    <t xml:space="preserve">                   Losses   in  this  period   in  2009    were   416 677  LVL.</t>
  </si>
  <si>
    <t xml:space="preserve">                   In   the   first   six   months   of   the   current    year    incomes   from    ship   repairs    services      made</t>
  </si>
  <si>
    <t>98.6 %   of   the   turnover   or   2 321 921  LVL.    The    rest   -  incomes    from   small    orders.</t>
  </si>
  <si>
    <t xml:space="preserve">                   Market   of    the    productive    services    in   the    first    six    months    of    2009   has   remained   wide.</t>
  </si>
  <si>
    <t>There   are   such   countries   like   Lithuania,   Russia,   Malta,   Germany,  Cyprus,  Croatia,  etc.</t>
  </si>
  <si>
    <t>But  in   contrary   to   the   previous    year    in    the   first   six    months   of   the    current   year    there   has   been</t>
  </si>
  <si>
    <t>a  significant   increase   in   volumes   and   share   of   services   that   were   rendered   in   the   local  market.</t>
  </si>
  <si>
    <t xml:space="preserve">                       If   the   mentioned   volume   in   first   six   months   of   2008     made   3 304  LVL   and       0.7 %   </t>
  </si>
  <si>
    <t xml:space="preserve">of   the   turnover,  then   in   the   first   six   months   of   2009   the   volume   of   works    in    the   local   market   </t>
  </si>
  <si>
    <t>made  176 862  LVL   or   7.6 %  of   the   turnover.</t>
  </si>
  <si>
    <t xml:space="preserve">                       The   workforce   in   the   company   in   the   first   six    months   of   2009  hasn't  changed    </t>
  </si>
  <si>
    <t>and  it   makes  256   persons.</t>
  </si>
  <si>
    <t xml:space="preserve">                        Wages   fund   has   descended   for   8 % ,  the   average   wage   has    also   decreased   for   9 %   </t>
  </si>
  <si>
    <t>and   makes   at   average    in   the   company   354   LVL.</t>
  </si>
  <si>
    <t xml:space="preserve">                      It   should   be   noted    that   in   the   summer    months   of   the   current    of    the    current    year    </t>
  </si>
  <si>
    <t xml:space="preserve">there   is   an   outline   in    increase   of  the   load   of   the   company   with   orders    for   repairs    and    in   the   </t>
  </si>
  <si>
    <t>result   of   this   there   is    an   increase   in   the   turnover.</t>
  </si>
  <si>
    <t xml:space="preserve">           JSC   " Tosmares  kuģubūvētava"    is    focused    on   economic  industry    revision   in   the   crisis   </t>
  </si>
  <si>
    <t xml:space="preserve">conditions   in   order   to  stimulate   its   activity   and   do  not   allow   external   factors   influence    on   enterprise's </t>
  </si>
  <si>
    <t xml:space="preserve"> general   activity  principles.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</si>
</sst>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_);\(&quot;Ls&quot;\ #,##0\)"/>
    <numFmt numFmtId="181" formatCode="&quot;Ls&quot;\ #,##0_);[Red]\(&quot;Ls&quot;\ #,##0\)"/>
    <numFmt numFmtId="182" formatCode="&quot;Ls&quot;\ #,##0.00_);\(&quot;Ls&quot;\ #,##0.00\)"/>
    <numFmt numFmtId="183" formatCode="&quot;Ls&quot;\ #,##0.00_);[Red]\(&quot;Ls&quot;\ #,##0.00\)"/>
    <numFmt numFmtId="184" formatCode="_(&quot;Ls&quot;\ * #,##0_);_(&quot;Ls&quot;\ * \(#,##0\);_(&quot;Ls&quot;\ * &quot;-&quot;_);_(@_)"/>
    <numFmt numFmtId="185" formatCode="_(* #,##0_);_(* \(#,##0\);_(* &quot;-&quot;_);_(@_)"/>
    <numFmt numFmtId="186" formatCode="_(&quot;Ls&quot;\ * #,##0.00_);_(&quot;Ls&quot;\ * \(#,##0.00\);_(&quot;Ls&quot;\ 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(#,##0\)"/>
    <numFmt numFmtId="193" formatCode="dd/mm/yyyy/"/>
    <numFmt numFmtId="194" formatCode="mmm/yyyy"/>
    <numFmt numFmtId="195" formatCode="[$-426]dddd\,\ yyyy&quot;. gada &quot;d\.\ mmmm"/>
    <numFmt numFmtId="196" formatCode="0.0000"/>
    <numFmt numFmtId="197" formatCode="#,##0.0_ ;[Red]\-#,##0.0\ "/>
    <numFmt numFmtId="198" formatCode="#,##0_ ;[Red]\-#,##0\ "/>
    <numFmt numFmtId="199" formatCode="0.0"/>
    <numFmt numFmtId="200" formatCode="0.00000"/>
    <numFmt numFmtId="201" formatCode="0.000000"/>
    <numFmt numFmtId="202" formatCode="[$-F800]dddd\,\ mmmm\ dd\,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19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92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indent="4"/>
    </xf>
    <xf numFmtId="19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/>
    </xf>
    <xf numFmtId="192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vertical="center" wrapText="1"/>
    </xf>
    <xf numFmtId="192" fontId="1" fillId="0" borderId="3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justify"/>
    </xf>
    <xf numFmtId="192" fontId="1" fillId="0" borderId="0" xfId="0" applyNumberFormat="1" applyFont="1" applyFill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indent="2"/>
    </xf>
    <xf numFmtId="0" fontId="2" fillId="0" borderId="0" xfId="0" applyFont="1" applyFill="1" applyBorder="1" applyAlignment="1" applyProtection="1">
      <alignment vertical="top"/>
      <protection locked="0"/>
    </xf>
    <xf numFmtId="19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 vertical="center"/>
    </xf>
    <xf numFmtId="192" fontId="2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192" fontId="2" fillId="0" borderId="4" xfId="0" applyNumberFormat="1" applyFont="1" applyFill="1" applyBorder="1" applyAlignment="1" applyProtection="1">
      <alignment/>
      <protection locked="0"/>
    </xf>
    <xf numFmtId="192" fontId="1" fillId="0" borderId="0" xfId="0" applyNumberFormat="1" applyFont="1" applyFill="1" applyBorder="1" applyAlignment="1" applyProtection="1">
      <alignment/>
      <protection locked="0"/>
    </xf>
    <xf numFmtId="192" fontId="1" fillId="0" borderId="8" xfId="0" applyNumberFormat="1" applyFont="1" applyFill="1" applyBorder="1" applyAlignment="1" applyProtection="1">
      <alignment/>
      <protection locked="0"/>
    </xf>
    <xf numFmtId="192" fontId="2" fillId="0" borderId="8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Alignment="1">
      <alignment/>
    </xf>
    <xf numFmtId="192" fontId="2" fillId="0" borderId="4" xfId="0" applyNumberFormat="1" applyFont="1" applyFill="1" applyBorder="1" applyAlignment="1">
      <alignment/>
    </xf>
    <xf numFmtId="192" fontId="1" fillId="0" borderId="8" xfId="0" applyNumberFormat="1" applyFont="1" applyFill="1" applyBorder="1" applyAlignment="1">
      <alignment/>
    </xf>
    <xf numFmtId="192" fontId="2" fillId="0" borderId="0" xfId="0" applyNumberFormat="1" applyFont="1" applyFill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/>
      <protection locked="0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9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192" fontId="5" fillId="0" borderId="0" xfId="0" applyNumberFormat="1" applyFont="1" applyFill="1" applyAlignment="1">
      <alignment vertical="top"/>
    </xf>
    <xf numFmtId="192" fontId="5" fillId="0" borderId="0" xfId="0" applyNumberFormat="1" applyFont="1" applyFill="1" applyBorder="1" applyAlignment="1">
      <alignment vertical="center" wrapText="1"/>
    </xf>
    <xf numFmtId="192" fontId="5" fillId="0" borderId="0" xfId="0" applyNumberFormat="1" applyFont="1" applyFill="1" applyAlignment="1">
      <alignment vertical="center" wrapText="1"/>
    </xf>
    <xf numFmtId="192" fontId="5" fillId="0" borderId="5" xfId="0" applyNumberFormat="1" applyFont="1" applyFill="1" applyBorder="1" applyAlignment="1">
      <alignment vertical="top"/>
    </xf>
    <xf numFmtId="192" fontId="5" fillId="0" borderId="5" xfId="0" applyNumberFormat="1" applyFont="1" applyFill="1" applyBorder="1" applyAlignment="1">
      <alignment vertical="center" wrapText="1"/>
    </xf>
    <xf numFmtId="192" fontId="6" fillId="0" borderId="5" xfId="0" applyNumberFormat="1" applyFont="1" applyFill="1" applyBorder="1" applyAlignment="1">
      <alignment vertical="center" wrapText="1"/>
    </xf>
    <xf numFmtId="192" fontId="6" fillId="0" borderId="1" xfId="0" applyNumberFormat="1" applyFont="1" applyFill="1" applyBorder="1" applyAlignment="1">
      <alignment horizontal="right" vertical="center" wrapText="1"/>
    </xf>
    <xf numFmtId="192" fontId="6" fillId="0" borderId="5" xfId="0" applyNumberFormat="1" applyFont="1" applyFill="1" applyBorder="1" applyAlignment="1">
      <alignment horizontal="right" vertical="center" wrapText="1"/>
    </xf>
    <xf numFmtId="192" fontId="6" fillId="0" borderId="1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16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92" fontId="22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19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192" fontId="6" fillId="0" borderId="0" xfId="0" applyNumberFormat="1" applyFont="1" applyFill="1" applyBorder="1" applyAlignment="1">
      <alignment horizontal="right" vertical="center" wrapText="1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9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93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2" fontId="2" fillId="0" borderId="6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92" fontId="1" fillId="0" borderId="9" xfId="0" applyNumberFormat="1" applyFont="1" applyFill="1" applyBorder="1" applyAlignment="1" applyProtection="1">
      <alignment/>
      <protection locked="0"/>
    </xf>
    <xf numFmtId="192" fontId="1" fillId="0" borderId="9" xfId="0" applyNumberFormat="1" applyFont="1" applyFill="1" applyBorder="1" applyAlignment="1" applyProtection="1">
      <alignment horizontal="right"/>
      <protection locked="0"/>
    </xf>
    <xf numFmtId="192" fontId="2" fillId="0" borderId="9" xfId="0" applyNumberFormat="1" applyFont="1" applyFill="1" applyBorder="1" applyAlignment="1">
      <alignment/>
    </xf>
    <xf numFmtId="201" fontId="7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vertical="top"/>
      <protection locked="0"/>
    </xf>
    <xf numFmtId="0" fontId="18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 readingOrder="1"/>
    </xf>
    <xf numFmtId="3" fontId="1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92" fontId="1" fillId="0" borderId="0" xfId="0" applyNumberFormat="1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192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11" xfId="0" applyNumberFormat="1" applyBorder="1" applyAlignment="1">
      <alignment horizontal="right"/>
    </xf>
    <xf numFmtId="0" fontId="1" fillId="0" borderId="0" xfId="0" applyNumberFormat="1" applyFont="1" applyFill="1" applyAlignment="1" applyProtection="1">
      <alignment horizontal="right" vertical="top"/>
      <protection locked="0"/>
    </xf>
    <xf numFmtId="0" fontId="0" fillId="2" borderId="4" xfId="0" applyFill="1" applyBorder="1" applyAlignment="1">
      <alignment horizontal="right" vertical="center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/>
    </xf>
    <xf numFmtId="192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2" xfId="0" applyNumberFormat="1" applyFont="1" applyFill="1" applyBorder="1" applyAlignment="1" applyProtection="1">
      <alignment vertical="center" wrapText="1"/>
      <protection locked="0"/>
    </xf>
    <xf numFmtId="192" fontId="2" fillId="0" borderId="0" xfId="0" applyNumberFormat="1" applyFont="1" applyFill="1" applyBorder="1" applyAlignment="1">
      <alignment horizontal="right" vertical="center" wrapText="1"/>
    </xf>
    <xf numFmtId="185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0" borderId="9" xfId="0" applyNumberFormat="1" applyBorder="1" applyAlignment="1">
      <alignment horizontal="right"/>
    </xf>
    <xf numFmtId="192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9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92" fontId="2" fillId="4" borderId="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1" fillId="0" borderId="15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192" fontId="1" fillId="0" borderId="0" xfId="0" applyNumberFormat="1" applyFont="1" applyFill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3" fontId="1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192" fontId="1" fillId="0" borderId="0" xfId="0" applyNumberFormat="1" applyFont="1" applyFill="1" applyAlignment="1">
      <alignment horizontal="right" vertical="center" wrapText="1"/>
    </xf>
    <xf numFmtId="192" fontId="1" fillId="0" borderId="6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6" fontId="6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202" fontId="20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192" fontId="2" fillId="0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192" fontId="1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3" fontId="1" fillId="0" borderId="0" xfId="0" applyNumberFormat="1" applyFont="1" applyFill="1" applyAlignment="1" applyProtection="1">
      <alignment horizontal="center" vertical="top"/>
      <protection locked="0"/>
    </xf>
    <xf numFmtId="3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192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192" fontId="2" fillId="3" borderId="9" xfId="0" applyNumberFormat="1" applyFont="1" applyFill="1" applyBorder="1" applyAlignment="1">
      <alignment vertical="top"/>
    </xf>
    <xf numFmtId="192" fontId="1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192" fontId="2" fillId="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2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192" fontId="6" fillId="0" borderId="0" xfId="0" applyNumberFormat="1" applyFont="1" applyFill="1" applyBorder="1" applyAlignment="1">
      <alignment horizontal="right" vertical="center" wrapText="1"/>
    </xf>
    <xf numFmtId="192" fontId="1" fillId="0" borderId="0" xfId="0" applyNumberFormat="1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10" xfId="0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92" fontId="1" fillId="0" borderId="6" xfId="0" applyNumberFormat="1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2" fontId="2" fillId="0" borderId="4" xfId="0" applyNumberFormat="1" applyFont="1" applyFill="1" applyBorder="1" applyAlignment="1">
      <alignment horizontal="right" vertical="top"/>
    </xf>
    <xf numFmtId="192" fontId="2" fillId="0" borderId="18" xfId="0" applyNumberFormat="1" applyFont="1" applyFill="1" applyBorder="1" applyAlignment="1">
      <alignment horizontal="right" vertical="top"/>
    </xf>
    <xf numFmtId="192" fontId="2" fillId="0" borderId="19" xfId="0" applyNumberFormat="1" applyFont="1" applyFill="1" applyBorder="1" applyAlignment="1">
      <alignment horizontal="right" vertical="top"/>
    </xf>
    <xf numFmtId="0" fontId="0" fillId="0" borderId="4" xfId="0" applyBorder="1" applyAlignment="1">
      <alignment/>
    </xf>
    <xf numFmtId="192" fontId="2" fillId="0" borderId="4" xfId="0" applyNumberFormat="1" applyFont="1" applyFill="1" applyBorder="1" applyAlignment="1">
      <alignment horizontal="right" vertical="center" wrapText="1"/>
    </xf>
    <xf numFmtId="192" fontId="1" fillId="0" borderId="8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192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192" fontId="1" fillId="0" borderId="16" xfId="0" applyNumberFormat="1" applyFont="1" applyFill="1" applyBorder="1" applyAlignment="1" applyProtection="1">
      <alignment horizontal="right" vertical="center"/>
      <protection locked="0"/>
    </xf>
    <xf numFmtId="192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 horizontal="left" vertical="center" wrapText="1"/>
    </xf>
    <xf numFmtId="192" fontId="1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192" fontId="6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Alignment="1" applyProtection="1">
      <alignment horizontal="left" vertical="top"/>
      <protection locked="0"/>
    </xf>
    <xf numFmtId="19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192" fontId="1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top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192" fontId="1" fillId="0" borderId="6" xfId="0" applyNumberFormat="1" applyFont="1" applyFill="1" applyBorder="1" applyAlignment="1" applyProtection="1">
      <alignment vertical="center" wrapText="1"/>
      <protection locked="0"/>
    </xf>
    <xf numFmtId="192" fontId="1" fillId="0" borderId="14" xfId="0" applyNumberFormat="1" applyFont="1" applyFill="1" applyBorder="1" applyAlignment="1" applyProtection="1">
      <alignment vertical="center" wrapText="1"/>
      <protection locked="0"/>
    </xf>
    <xf numFmtId="192" fontId="2" fillId="0" borderId="4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92" fontId="2" fillId="3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192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19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92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top"/>
    </xf>
    <xf numFmtId="0" fontId="0" fillId="2" borderId="14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3" fontId="17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192" fontId="5" fillId="0" borderId="0" xfId="0" applyNumberFormat="1" applyFont="1" applyFill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92" fontId="6" fillId="0" borderId="1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Alignment="1">
      <alignment horizontal="left" vertical="top"/>
    </xf>
    <xf numFmtId="192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92" fontId="2" fillId="0" borderId="19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/>
    </xf>
    <xf numFmtId="192" fontId="5" fillId="0" borderId="0" xfId="0" applyNumberFormat="1" applyFont="1" applyFill="1" applyAlignment="1">
      <alignment horizontal="right" vertical="top"/>
    </xf>
    <xf numFmtId="192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/>
    </xf>
    <xf numFmtId="192" fontId="2" fillId="0" borderId="4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left" vertical="center" wrapText="1" readingOrder="1"/>
      <protection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92" fontId="1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92" fontId="2" fillId="0" borderId="4" xfId="0" applyNumberFormat="1" applyFont="1" applyFill="1" applyBorder="1" applyAlignment="1">
      <alignment horizontal="right"/>
    </xf>
    <xf numFmtId="192" fontId="1" fillId="0" borderId="0" xfId="0" applyNumberFormat="1" applyFont="1" applyFill="1" applyAlignment="1" applyProtection="1">
      <alignment horizontal="right"/>
      <protection locked="0"/>
    </xf>
    <xf numFmtId="192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92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" fontId="2" fillId="0" borderId="4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/>
    </xf>
    <xf numFmtId="0" fontId="1" fillId="0" borderId="6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>
      <alignment horizontal="right" vertical="top"/>
    </xf>
    <xf numFmtId="19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 applyProtection="1">
      <alignment horizontal="right" vertical="top"/>
      <protection locked="0"/>
    </xf>
    <xf numFmtId="1" fontId="0" fillId="0" borderId="0" xfId="0" applyNumberFormat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92" fontId="1" fillId="0" borderId="0" xfId="0" applyNumberFormat="1" applyFont="1" applyFill="1" applyBorder="1" applyAlignment="1">
      <alignment horizontal="right"/>
    </xf>
    <xf numFmtId="19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top" wrapText="1"/>
    </xf>
    <xf numFmtId="192" fontId="5" fillId="0" borderId="0" xfId="0" applyNumberFormat="1" applyFont="1" applyFill="1" applyAlignment="1" applyProtection="1">
      <alignment horizontal="right" vertical="center" wrapText="1"/>
      <protection locked="0"/>
    </xf>
    <xf numFmtId="192" fontId="6" fillId="0" borderId="0" xfId="0" applyNumberFormat="1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92" fontId="2" fillId="0" borderId="1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19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92" fontId="6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93" fontId="2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>
      <alignment vertical="center"/>
    </xf>
    <xf numFmtId="192" fontId="1" fillId="0" borderId="10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92" fontId="2" fillId="0" borderId="4" xfId="0" applyNumberFormat="1" applyFont="1" applyFill="1" applyBorder="1" applyAlignment="1">
      <alignment vertical="center"/>
    </xf>
    <xf numFmtId="192" fontId="1" fillId="0" borderId="8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92" fontId="2" fillId="0" borderId="7" xfId="0" applyNumberFormat="1" applyFont="1" applyFill="1" applyBorder="1" applyAlignment="1">
      <alignment horizontal="right" vertical="center"/>
    </xf>
    <xf numFmtId="192" fontId="2" fillId="0" borderId="20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192" fontId="1" fillId="0" borderId="2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92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 applyAlignment="1">
      <alignment/>
    </xf>
    <xf numFmtId="1" fontId="2" fillId="0" borderId="4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6" xfId="0" applyBorder="1" applyAlignment="1">
      <alignment/>
    </xf>
    <xf numFmtId="0" fontId="7" fillId="0" borderId="0" xfId="0" applyFont="1" applyFill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192" fontId="1" fillId="0" borderId="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horizontal="center" vertical="center"/>
    </xf>
    <xf numFmtId="0" fontId="0" fillId="0" borderId="18" xfId="0" applyFont="1" applyBorder="1" applyAlignment="1">
      <alignment/>
    </xf>
    <xf numFmtId="0" fontId="0" fillId="2" borderId="14" xfId="0" applyFont="1" applyFill="1" applyBorder="1" applyAlignment="1">
      <alignment horizontal="right" vertical="center"/>
    </xf>
    <xf numFmtId="192" fontId="2" fillId="0" borderId="8" xfId="0" applyNumberFormat="1" applyFont="1" applyFill="1" applyBorder="1" applyAlignment="1">
      <alignment horizontal="right" vertical="center"/>
    </xf>
    <xf numFmtId="192" fontId="2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192" fontId="2" fillId="3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right" vertical="center" wrapText="1"/>
      <protection locked="0"/>
    </xf>
    <xf numFmtId="193" fontId="2" fillId="0" borderId="4" xfId="0" applyNumberFormat="1" applyFont="1" applyFill="1" applyBorder="1" applyAlignment="1">
      <alignment horizontal="left" vertical="top"/>
    </xf>
    <xf numFmtId="192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192" fontId="1" fillId="0" borderId="8" xfId="0" applyNumberFormat="1" applyFont="1" applyFill="1" applyBorder="1" applyAlignment="1" applyProtection="1">
      <alignment vertical="center"/>
      <protection locked="0"/>
    </xf>
    <xf numFmtId="192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92" fontId="1" fillId="0" borderId="17" xfId="0" applyNumberFormat="1" applyFont="1" applyFill="1" applyBorder="1" applyAlignment="1" applyProtection="1">
      <alignment horizontal="right" vertical="center"/>
      <protection locked="0"/>
    </xf>
    <xf numFmtId="192" fontId="1" fillId="0" borderId="23" xfId="0" applyNumberFormat="1" applyFont="1" applyFill="1" applyBorder="1" applyAlignment="1" applyProtection="1">
      <alignment horizontal="right" vertical="center"/>
      <protection locked="0"/>
    </xf>
    <xf numFmtId="192" fontId="1" fillId="0" borderId="4" xfId="0" applyNumberFormat="1" applyFont="1" applyFill="1" applyBorder="1" applyAlignment="1" applyProtection="1">
      <alignment vertical="center"/>
      <protection locked="0"/>
    </xf>
    <xf numFmtId="192" fontId="2" fillId="3" borderId="4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192" fontId="1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201" fontId="7" fillId="0" borderId="0" xfId="0" applyNumberFormat="1" applyFont="1" applyFill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4"/>
    </xf>
    <xf numFmtId="201" fontId="7" fillId="0" borderId="0" xfId="0" applyNumberFormat="1" applyFont="1" applyFill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 locked="0"/>
    </xf>
    <xf numFmtId="192" fontId="1" fillId="0" borderId="8" xfId="0" applyNumberFormat="1" applyFont="1" applyFill="1" applyBorder="1" applyAlignment="1">
      <alignment horizontal="right"/>
    </xf>
    <xf numFmtId="196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 vertical="center"/>
    </xf>
    <xf numFmtId="196" fontId="21" fillId="0" borderId="0" xfId="0" applyNumberFormat="1" applyFont="1" applyFill="1" applyAlignment="1">
      <alignment horizontal="center"/>
    </xf>
    <xf numFmtId="14" fontId="2" fillId="0" borderId="9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6" xfId="0" applyFont="1" applyFill="1" applyBorder="1" applyAlignment="1">
      <alignment horizontal="right" vertical="top" wrapText="1"/>
    </xf>
    <xf numFmtId="19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16" xfId="0" applyFont="1" applyFill="1" applyBorder="1" applyAlignment="1" quotePrefix="1">
      <alignment horizontal="right"/>
    </xf>
    <xf numFmtId="192" fontId="6" fillId="0" borderId="4" xfId="0" applyNumberFormat="1" applyFont="1" applyFill="1" applyBorder="1" applyAlignment="1" applyProtection="1">
      <alignment vertical="center"/>
      <protection locked="0"/>
    </xf>
    <xf numFmtId="0" fontId="27" fillId="2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92" fontId="1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0" fontId="0" fillId="0" borderId="10" xfId="0" applyBorder="1" applyAlignment="1">
      <alignment vertical="center"/>
    </xf>
    <xf numFmtId="0" fontId="1" fillId="0" borderId="6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/>
    </xf>
    <xf numFmtId="192" fontId="1" fillId="0" borderId="8" xfId="0" applyNumberFormat="1" applyFont="1" applyFill="1" applyBorder="1" applyAlignment="1" applyProtection="1">
      <alignment horizontal="right"/>
      <protection locked="0"/>
    </xf>
    <xf numFmtId="192" fontId="2" fillId="0" borderId="0" xfId="0" applyNumberFormat="1" applyFont="1" applyFill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 applyProtection="1">
      <alignment horizontal="center"/>
      <protection locked="0"/>
    </xf>
    <xf numFmtId="192" fontId="1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right" vertical="top"/>
    </xf>
    <xf numFmtId="19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2" fontId="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192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 applyProtection="1">
      <alignment horizontal="justify" vertical="top" wrapText="1"/>
      <protection locked="0"/>
    </xf>
    <xf numFmtId="192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92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92" fontId="2" fillId="0" borderId="8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92" fontId="1" fillId="0" borderId="0" xfId="0" applyNumberFormat="1" applyFont="1" applyFill="1" applyBorder="1" applyAlignment="1" applyProtection="1">
      <alignment horizontal="center"/>
      <protection locked="0"/>
    </xf>
    <xf numFmtId="192" fontId="1" fillId="0" borderId="9" xfId="0" applyNumberFormat="1" applyFont="1" applyFill="1" applyBorder="1" applyAlignment="1">
      <alignment horizontal="right"/>
    </xf>
    <xf numFmtId="193" fontId="6" fillId="0" borderId="0" xfId="0" applyNumberFormat="1" applyFont="1" applyFill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0" fillId="2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 quotePrefix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92" fontId="1" fillId="0" borderId="0" xfId="0" applyNumberFormat="1" applyFont="1" applyFill="1" applyAlignment="1" applyProtection="1">
      <alignment horizontal="center" vertical="center"/>
      <protection/>
    </xf>
    <xf numFmtId="192" fontId="1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92" fontId="2" fillId="0" borderId="22" xfId="0" applyNumberFormat="1" applyFont="1" applyFill="1" applyBorder="1" applyAlignment="1">
      <alignment horizontal="right" vertical="center"/>
    </xf>
    <xf numFmtId="1" fontId="0" fillId="0" borderId="4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 quotePrefix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92" fontId="1" fillId="0" borderId="9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92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2" borderId="18" xfId="0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top" wrapText="1"/>
    </xf>
    <xf numFmtId="192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/>
    </xf>
    <xf numFmtId="19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top" wrapText="1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192" fontId="2" fillId="0" borderId="9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92" fontId="2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92" fontId="2" fillId="0" borderId="0" xfId="0" applyNumberFormat="1" applyFont="1" applyFill="1" applyAlignment="1">
      <alignment horizontal="left"/>
    </xf>
    <xf numFmtId="0" fontId="1" fillId="0" borderId="12" xfId="0" applyFont="1" applyFill="1" applyBorder="1" applyAlignment="1" applyProtection="1">
      <alignment/>
      <protection locked="0"/>
    </xf>
    <xf numFmtId="3" fontId="1" fillId="0" borderId="6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D52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49.140625" style="0" customWidth="1"/>
    <col min="4" max="4" width="18.8515625" style="0" customWidth="1"/>
  </cols>
  <sheetData>
    <row r="13" ht="20.25">
      <c r="C13" s="210"/>
    </row>
    <row r="14" spans="2:4" ht="21" customHeight="1">
      <c r="B14" s="210" t="s">
        <v>322</v>
      </c>
      <c r="D14" s="161"/>
    </row>
    <row r="15" spans="2:4" ht="18.75">
      <c r="B15" s="211" t="s">
        <v>435</v>
      </c>
      <c r="C15" s="160"/>
      <c r="D15" s="162"/>
    </row>
    <row r="16" ht="7.5" customHeight="1"/>
    <row r="17" ht="7.5" customHeight="1">
      <c r="D17" s="10"/>
    </row>
    <row r="18" ht="16.5" customHeight="1">
      <c r="D18" s="11"/>
    </row>
    <row r="52" spans="2:3" ht="12.75">
      <c r="B52" s="1"/>
      <c r="C52" s="2"/>
    </row>
  </sheetData>
  <printOptions/>
  <pageMargins left="0.7480314960629921" right="0.3937007874015748" top="2.2440944881889764" bottom="0.984251968503937" header="0.62992125984251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7"/>
  <sheetViews>
    <sheetView view="pageBreakPreview" zoomScaleSheetLayoutView="100" workbookViewId="0" topLeftCell="A1">
      <selection activeCell="V134" sqref="V134"/>
    </sheetView>
  </sheetViews>
  <sheetFormatPr defaultColWidth="9.140625" defaultRowHeight="12.75"/>
  <cols>
    <col min="1" max="1" width="0.2890625" style="17" customWidth="1"/>
    <col min="2" max="2" width="5.28125" style="17" customWidth="1"/>
    <col min="3" max="3" width="5.140625" style="17" customWidth="1"/>
    <col min="4" max="4" width="3.421875" style="17" customWidth="1"/>
    <col min="5" max="5" width="6.00390625" style="17" customWidth="1"/>
    <col min="6" max="6" width="4.140625" style="17" customWidth="1"/>
    <col min="7" max="7" width="3.140625" style="17" customWidth="1"/>
    <col min="8" max="8" width="3.57421875" style="17" customWidth="1"/>
    <col min="9" max="9" width="3.140625" style="17" customWidth="1"/>
    <col min="10" max="10" width="4.28125" style="17" customWidth="1"/>
    <col min="11" max="12" width="3.140625" style="17" customWidth="1"/>
    <col min="13" max="13" width="3.57421875" style="17" customWidth="1"/>
    <col min="14" max="15" width="3.140625" style="17" customWidth="1"/>
    <col min="16" max="16" width="1.8515625" style="17" customWidth="1"/>
    <col min="17" max="17" width="3.140625" style="17" customWidth="1"/>
    <col min="18" max="18" width="4.57421875" style="17" customWidth="1"/>
    <col min="19" max="19" width="3.7109375" style="17" customWidth="1"/>
    <col min="20" max="20" width="4.421875" style="17" customWidth="1"/>
    <col min="21" max="21" width="4.57421875" style="17" customWidth="1"/>
    <col min="22" max="22" width="6.421875" style="17" customWidth="1"/>
    <col min="23" max="23" width="4.57421875" style="17" customWidth="1"/>
    <col min="24" max="24" width="6.28125" style="17" customWidth="1"/>
    <col min="25" max="25" width="3.57421875" style="17" customWidth="1"/>
    <col min="26" max="26" width="5.8515625" style="17" customWidth="1"/>
    <col min="27" max="27" width="5.7109375" style="17" customWidth="1"/>
    <col min="28" max="28" width="8.57421875" style="17" customWidth="1"/>
  </cols>
  <sheetData>
    <row r="1" spans="1:2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.75">
      <c r="A6" s="6"/>
      <c r="B6" s="141" t="s">
        <v>323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6"/>
      <c r="Y6" s="6"/>
      <c r="Z6" s="6"/>
      <c r="AA6" s="6"/>
      <c r="AB6" s="6"/>
    </row>
    <row r="7" spans="1:28" ht="15.75">
      <c r="A7" s="6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6"/>
      <c r="Y7" s="6"/>
      <c r="Z7" s="6"/>
      <c r="AA7" s="6"/>
      <c r="AB7" s="6"/>
    </row>
    <row r="8" spans="1:28" ht="15.75">
      <c r="A8" s="6"/>
      <c r="B8" s="142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6"/>
      <c r="Y8" s="6"/>
      <c r="Z8" s="6"/>
      <c r="AA8" s="6"/>
      <c r="AB8" s="6"/>
    </row>
    <row r="9" spans="1:28" ht="15.75">
      <c r="A9" s="6"/>
      <c r="B9" s="142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6"/>
      <c r="Y9" s="6"/>
      <c r="Z9" s="6"/>
      <c r="AA9" s="6"/>
      <c r="AB9" s="6"/>
    </row>
    <row r="10" spans="1:28" ht="15.75">
      <c r="A10" s="6"/>
      <c r="B10" s="142" t="s">
        <v>324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144"/>
      <c r="R10" s="144"/>
      <c r="S10" s="651">
        <v>2</v>
      </c>
      <c r="T10" s="651"/>
      <c r="U10" s="651"/>
      <c r="V10" s="143"/>
      <c r="W10" s="143"/>
      <c r="X10" s="6"/>
      <c r="Y10" s="6"/>
      <c r="Z10" s="6"/>
      <c r="AA10" s="6"/>
      <c r="AB10" s="6"/>
    </row>
    <row r="11" spans="1:28" ht="15.75">
      <c r="A11" s="6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6"/>
      <c r="T11" s="145"/>
      <c r="U11" s="146"/>
      <c r="V11" s="143"/>
      <c r="W11" s="143"/>
      <c r="X11" s="6"/>
      <c r="Y11" s="6"/>
      <c r="Z11" s="6"/>
      <c r="AA11" s="6"/>
      <c r="AB11" s="6"/>
    </row>
    <row r="12" spans="1:28" ht="15.75">
      <c r="A12" s="6"/>
      <c r="B12" s="275" t="s">
        <v>355</v>
      </c>
      <c r="C12" s="275"/>
      <c r="D12" s="275"/>
      <c r="E12" s="275"/>
      <c r="F12" s="275"/>
      <c r="G12" s="275"/>
      <c r="H12" s="275"/>
      <c r="I12" s="143"/>
      <c r="J12" s="143"/>
      <c r="K12" s="143"/>
      <c r="L12" s="143"/>
      <c r="M12" s="143"/>
      <c r="N12" s="143"/>
      <c r="O12" s="143"/>
      <c r="P12" s="144"/>
      <c r="Q12" s="144"/>
      <c r="R12" s="144"/>
      <c r="S12" s="146"/>
      <c r="T12" s="145">
        <v>3</v>
      </c>
      <c r="U12" s="146"/>
      <c r="V12" s="143"/>
      <c r="W12" s="143"/>
      <c r="X12" s="6"/>
      <c r="Y12" s="6"/>
      <c r="Z12" s="6"/>
      <c r="AA12" s="6"/>
      <c r="AB12" s="6"/>
    </row>
    <row r="13" spans="1:28" ht="15.75">
      <c r="A13" s="6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6"/>
      <c r="T13" s="145"/>
      <c r="U13" s="146"/>
      <c r="V13" s="143"/>
      <c r="W13" s="143"/>
      <c r="X13" s="6"/>
      <c r="Y13" s="6"/>
      <c r="Z13" s="6"/>
      <c r="AA13" s="6"/>
      <c r="AB13" s="6"/>
    </row>
    <row r="14" spans="1:28" ht="15.75">
      <c r="A14" s="6"/>
      <c r="B14" s="275" t="s">
        <v>356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143"/>
      <c r="N14" s="143"/>
      <c r="O14" s="143"/>
      <c r="P14" s="144"/>
      <c r="Q14" s="144"/>
      <c r="R14" s="144"/>
      <c r="S14" s="146"/>
      <c r="T14" s="145">
        <v>4</v>
      </c>
      <c r="U14" s="146"/>
      <c r="V14" s="143"/>
      <c r="W14" s="143"/>
      <c r="X14" s="6"/>
      <c r="Y14" s="6"/>
      <c r="Z14" s="6"/>
      <c r="AA14" s="6"/>
      <c r="AB14" s="6"/>
    </row>
    <row r="15" spans="1:28" ht="15.75">
      <c r="A15" s="6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6"/>
      <c r="T15" s="145"/>
      <c r="U15" s="146"/>
      <c r="V15" s="143"/>
      <c r="W15" s="143"/>
      <c r="X15" s="6"/>
      <c r="Y15" s="6"/>
      <c r="Z15" s="6"/>
      <c r="AA15" s="6"/>
      <c r="AB15" s="6"/>
    </row>
    <row r="16" spans="1:28" ht="15.75">
      <c r="A16" s="6"/>
      <c r="B16" s="142" t="s">
        <v>325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144"/>
      <c r="R16" s="144"/>
      <c r="S16" s="651">
        <v>5</v>
      </c>
      <c r="T16" s="651"/>
      <c r="U16" s="651"/>
      <c r="V16" s="143"/>
      <c r="W16" s="143"/>
      <c r="X16" s="6"/>
      <c r="Y16" s="6"/>
      <c r="Z16" s="6"/>
      <c r="AA16" s="6"/>
      <c r="AB16" s="6"/>
    </row>
    <row r="17" spans="1:28" ht="15.75">
      <c r="A17" s="6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144"/>
      <c r="R17" s="144"/>
      <c r="S17" s="146"/>
      <c r="T17" s="145"/>
      <c r="U17" s="146"/>
      <c r="V17" s="143"/>
      <c r="W17" s="143"/>
      <c r="X17" s="6"/>
      <c r="Y17" s="6"/>
      <c r="Z17" s="6"/>
      <c r="AA17" s="6"/>
      <c r="AB17" s="6"/>
    </row>
    <row r="18" spans="1:28" ht="15.75">
      <c r="A18" s="6"/>
      <c r="B18" s="142" t="s">
        <v>326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  <c r="Q18" s="144"/>
      <c r="R18" s="144"/>
      <c r="S18" s="147">
        <v>6</v>
      </c>
      <c r="T18" s="148" t="s">
        <v>299</v>
      </c>
      <c r="U18" s="149">
        <v>7</v>
      </c>
      <c r="V18" s="143"/>
      <c r="W18" s="143"/>
      <c r="X18" s="6"/>
      <c r="Y18" s="6"/>
      <c r="Z18" s="6"/>
      <c r="AA18" s="6"/>
      <c r="AB18" s="6"/>
    </row>
    <row r="19" spans="1:28" ht="15.75">
      <c r="A19" s="6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  <c r="Q19" s="144"/>
      <c r="R19" s="144"/>
      <c r="S19" s="147"/>
      <c r="T19" s="145"/>
      <c r="U19" s="149"/>
      <c r="V19" s="143"/>
      <c r="W19" s="143"/>
      <c r="X19" s="6"/>
      <c r="Y19" s="6"/>
      <c r="Z19" s="6"/>
      <c r="AA19" s="6"/>
      <c r="AB19" s="6"/>
    </row>
    <row r="20" spans="1:28" ht="15.75">
      <c r="A20" s="6"/>
      <c r="B20" s="142" t="s">
        <v>327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  <c r="Q20" s="144"/>
      <c r="R20" s="144"/>
      <c r="S20" s="651">
        <v>8</v>
      </c>
      <c r="T20" s="651"/>
      <c r="U20" s="651"/>
      <c r="V20" s="143"/>
      <c r="W20" s="143"/>
      <c r="X20" s="6"/>
      <c r="Y20" s="6"/>
      <c r="Z20" s="6"/>
      <c r="AA20" s="6"/>
      <c r="AB20" s="6"/>
    </row>
    <row r="21" spans="1:28" ht="15.75">
      <c r="A21" s="6"/>
      <c r="B21" s="144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  <c r="Q21" s="144"/>
      <c r="R21" s="144"/>
      <c r="S21" s="147"/>
      <c r="T21" s="145"/>
      <c r="U21" s="149"/>
      <c r="V21" s="143"/>
      <c r="W21" s="143"/>
      <c r="X21" s="6"/>
      <c r="Y21" s="6"/>
      <c r="Z21" s="6"/>
      <c r="AA21" s="6"/>
      <c r="AB21" s="6"/>
    </row>
    <row r="22" spans="1:28" ht="15.75">
      <c r="A22" s="6"/>
      <c r="B22" s="142" t="s">
        <v>328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4"/>
      <c r="R22" s="144"/>
      <c r="S22" s="651">
        <v>9</v>
      </c>
      <c r="T22" s="651"/>
      <c r="U22" s="651"/>
      <c r="V22" s="143"/>
      <c r="W22" s="143"/>
      <c r="X22" s="6"/>
      <c r="Y22" s="6"/>
      <c r="Z22" s="6"/>
      <c r="AA22" s="6"/>
      <c r="AB22" s="6"/>
    </row>
    <row r="23" spans="1:28" ht="15.75">
      <c r="A23" s="6"/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  <c r="Q23" s="144"/>
      <c r="R23" s="144"/>
      <c r="S23" s="147"/>
      <c r="T23" s="145"/>
      <c r="U23" s="149"/>
      <c r="V23" s="143"/>
      <c r="W23" s="143"/>
      <c r="X23" s="6"/>
      <c r="Y23" s="6"/>
      <c r="Z23" s="6"/>
      <c r="AA23" s="6"/>
      <c r="AB23" s="6"/>
    </row>
    <row r="24" spans="1:28" ht="15.75">
      <c r="A24" s="6"/>
      <c r="B24" s="142" t="s">
        <v>329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144"/>
      <c r="R24" s="144"/>
      <c r="S24" s="147">
        <v>10</v>
      </c>
      <c r="T24" s="145" t="s">
        <v>298</v>
      </c>
      <c r="U24" s="149">
        <v>16</v>
      </c>
      <c r="V24" s="143"/>
      <c r="W24" s="143"/>
      <c r="X24" s="6"/>
      <c r="Y24" s="6"/>
      <c r="Z24" s="6"/>
      <c r="AA24" s="6"/>
      <c r="AB24" s="6"/>
    </row>
    <row r="25" spans="1:28" ht="15.75">
      <c r="A25" s="6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Q25" s="144"/>
      <c r="R25" s="144"/>
      <c r="S25" s="146"/>
      <c r="T25" s="145"/>
      <c r="U25" s="146"/>
      <c r="V25" s="143"/>
      <c r="W25" s="143"/>
      <c r="X25" s="6"/>
      <c r="Y25" s="6"/>
      <c r="Z25" s="6"/>
      <c r="AA25" s="6"/>
      <c r="AB25" s="6"/>
    </row>
    <row r="26" spans="1:28" ht="12.7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5"/>
      <c r="Q26" s="15"/>
      <c r="R26" s="15"/>
      <c r="S26" s="643"/>
      <c r="T26" s="643"/>
      <c r="U26" s="643"/>
      <c r="V26" s="6"/>
      <c r="W26" s="6"/>
      <c r="X26" s="6"/>
      <c r="Y26" s="6"/>
      <c r="Z26" s="6"/>
      <c r="AA26" s="6"/>
      <c r="AB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>
      <c r="A28" s="6"/>
      <c r="B28" s="150" t="s">
        <v>324</v>
      </c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</row>
    <row r="29" spans="1:28" ht="15.75">
      <c r="A29" s="6"/>
      <c r="B29" s="142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</row>
    <row r="30" spans="1:28" ht="15.75">
      <c r="A30" s="6"/>
      <c r="B30" s="142" t="s">
        <v>330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452" t="s">
        <v>331</v>
      </c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</row>
    <row r="31" spans="1:28" ht="15.75">
      <c r="A31" s="6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2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28" ht="15.75">
      <c r="A32" s="6"/>
      <c r="B32" s="142" t="s">
        <v>332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452" t="s">
        <v>333</v>
      </c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</row>
    <row r="33" spans="1:28" ht="15.75">
      <c r="A33" s="6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2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</row>
    <row r="34" spans="1:28" ht="15.75">
      <c r="A34" s="6"/>
      <c r="B34" s="142" t="s">
        <v>334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644" t="s">
        <v>348</v>
      </c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44"/>
      <c r="AA34" s="644"/>
      <c r="AB34" s="644"/>
    </row>
    <row r="35" spans="1:28" ht="15.75">
      <c r="A35" s="6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452" t="s">
        <v>0</v>
      </c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</row>
    <row r="36" spans="1:28" ht="15.75">
      <c r="A36" s="6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</row>
    <row r="37" spans="1:28" ht="14.25" customHeight="1">
      <c r="A37" s="6"/>
      <c r="B37" s="142" t="s">
        <v>1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295" t="s">
        <v>2</v>
      </c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ht="15" customHeight="1">
      <c r="A38" s="6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</row>
    <row r="39" spans="1:28" ht="15" customHeight="1">
      <c r="A39" s="6"/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</row>
    <row r="40" spans="1:28" ht="15.75">
      <c r="A40" s="6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2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 ht="12.75" customHeight="1">
      <c r="A41" s="6"/>
      <c r="B41" s="144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</row>
    <row r="42" spans="1:28" ht="15.75" customHeight="1">
      <c r="A42" s="6"/>
      <c r="B42" s="275" t="s">
        <v>3</v>
      </c>
      <c r="C42" s="275"/>
      <c r="D42" s="275"/>
      <c r="E42" s="275"/>
      <c r="F42" s="275"/>
      <c r="G42" s="275"/>
      <c r="H42" s="275"/>
      <c r="I42" s="275"/>
      <c r="J42" s="275"/>
      <c r="K42" s="275"/>
      <c r="L42" s="143"/>
      <c r="M42" s="143"/>
      <c r="N42" s="143"/>
      <c r="O42" s="454" t="s">
        <v>4</v>
      </c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</row>
    <row r="43" spans="1:28" ht="18" customHeight="1">
      <c r="A43" s="6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</row>
    <row r="44" spans="1:28" ht="15.75">
      <c r="A44" s="6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295" t="s">
        <v>5</v>
      </c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ht="15.75">
      <c r="A45" s="6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</row>
    <row r="46" spans="1:28" ht="15.75">
      <c r="A46" s="6"/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</row>
    <row r="47" spans="1:28" ht="12.75" customHeight="1">
      <c r="A47" s="6"/>
      <c r="B47" s="450" t="s">
        <v>6</v>
      </c>
      <c r="C47" s="450"/>
      <c r="D47" s="450"/>
      <c r="E47" s="450"/>
      <c r="F47" s="450"/>
      <c r="G47" s="450"/>
      <c r="H47" s="450"/>
      <c r="I47" s="450"/>
      <c r="J47" s="450"/>
      <c r="K47" s="450"/>
      <c r="L47" s="152"/>
      <c r="M47" s="152"/>
      <c r="N47" s="1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</row>
    <row r="48" spans="1:28" ht="15.75">
      <c r="A48" s="6"/>
      <c r="B48" s="450"/>
      <c r="C48" s="450"/>
      <c r="D48" s="450"/>
      <c r="E48" s="450"/>
      <c r="F48" s="450"/>
      <c r="G48" s="450"/>
      <c r="H48" s="450"/>
      <c r="I48" s="450"/>
      <c r="J48" s="450"/>
      <c r="K48" s="450"/>
      <c r="L48" s="143"/>
      <c r="M48" s="143"/>
      <c r="N48" s="143"/>
      <c r="O48" s="143"/>
      <c r="P48" s="14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</row>
    <row r="49" spans="1:28" ht="15.75">
      <c r="A49" s="6"/>
      <c r="B49" s="192"/>
      <c r="C49" s="450" t="s">
        <v>378</v>
      </c>
      <c r="D49" s="450"/>
      <c r="E49" s="450"/>
      <c r="F49" s="450"/>
      <c r="G49" s="450"/>
      <c r="H49" s="192"/>
      <c r="I49" s="192"/>
      <c r="J49" s="192"/>
      <c r="K49" s="192"/>
      <c r="L49" s="143"/>
      <c r="M49" s="143"/>
      <c r="N49" s="143"/>
      <c r="O49" s="653" t="s">
        <v>379</v>
      </c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</row>
    <row r="50" spans="1:28" ht="15.75">
      <c r="A50" s="6"/>
      <c r="B50" s="142"/>
      <c r="C50" s="295" t="s">
        <v>307</v>
      </c>
      <c r="D50" s="295"/>
      <c r="E50" s="295"/>
      <c r="F50" s="295"/>
      <c r="G50" s="295"/>
      <c r="H50" s="143"/>
      <c r="I50" s="143"/>
      <c r="J50" s="143"/>
      <c r="K50" s="143"/>
      <c r="L50" s="143"/>
      <c r="M50" s="143"/>
      <c r="N50" s="143"/>
      <c r="O50" s="653" t="s">
        <v>380</v>
      </c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</row>
    <row r="51" spans="1:28" ht="15.75" customHeight="1">
      <c r="A51" s="6"/>
      <c r="B51" s="142"/>
      <c r="C51" s="295" t="s">
        <v>381</v>
      </c>
      <c r="D51" s="295"/>
      <c r="E51" s="295"/>
      <c r="F51" s="295"/>
      <c r="G51" s="295"/>
      <c r="H51" s="143"/>
      <c r="I51" s="143"/>
      <c r="J51" s="143"/>
      <c r="K51" s="143"/>
      <c r="L51" s="143"/>
      <c r="M51" s="143"/>
      <c r="N51" s="143"/>
      <c r="O51" s="653" t="s">
        <v>382</v>
      </c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</row>
    <row r="52" spans="1:28" ht="16.5" customHeight="1">
      <c r="A52" s="6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</row>
    <row r="53" spans="1:28" ht="14.25" customHeight="1">
      <c r="A53" s="6"/>
      <c r="B53" s="450" t="s">
        <v>7</v>
      </c>
      <c r="C53" s="450"/>
      <c r="D53" s="450"/>
      <c r="E53" s="450"/>
      <c r="F53" s="450"/>
      <c r="G53" s="450"/>
      <c r="H53" s="450"/>
      <c r="I53" s="450"/>
      <c r="J53" s="450"/>
      <c r="K53" s="450"/>
      <c r="L53" s="143"/>
      <c r="M53" s="143"/>
      <c r="N53" s="143"/>
      <c r="O53" s="143"/>
      <c r="P53" s="14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</row>
    <row r="54" spans="1:28" ht="15.75" customHeight="1">
      <c r="A54" s="6"/>
      <c r="B54" s="450"/>
      <c r="C54" s="450"/>
      <c r="D54" s="450"/>
      <c r="E54" s="450"/>
      <c r="F54" s="450"/>
      <c r="G54" s="450"/>
      <c r="H54" s="450"/>
      <c r="I54" s="450"/>
      <c r="J54" s="450"/>
      <c r="K54" s="450"/>
      <c r="L54" s="143"/>
      <c r="M54" s="143"/>
      <c r="N54" s="143"/>
      <c r="O54" s="143"/>
      <c r="P54" s="14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</row>
    <row r="55" spans="1:28" ht="15.75" customHeight="1">
      <c r="A55" s="6"/>
      <c r="B55" s="192"/>
      <c r="C55" s="450" t="s">
        <v>8</v>
      </c>
      <c r="D55" s="450"/>
      <c r="E55" s="450"/>
      <c r="F55" s="450"/>
      <c r="G55" s="450"/>
      <c r="H55" s="192"/>
      <c r="I55" s="192"/>
      <c r="J55" s="192"/>
      <c r="K55" s="192"/>
      <c r="L55" s="143"/>
      <c r="M55" s="143"/>
      <c r="N55" s="143"/>
      <c r="O55" s="449" t="s">
        <v>9</v>
      </c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</row>
    <row r="56" spans="1:28" ht="15.75" customHeight="1">
      <c r="A56" s="6"/>
      <c r="B56" s="192"/>
      <c r="C56" s="450" t="s">
        <v>308</v>
      </c>
      <c r="D56" s="450"/>
      <c r="E56" s="450"/>
      <c r="F56" s="450"/>
      <c r="G56" s="450"/>
      <c r="H56" s="192"/>
      <c r="I56" s="192"/>
      <c r="J56" s="192"/>
      <c r="K56" s="192"/>
      <c r="L56" s="143"/>
      <c r="M56" s="143"/>
      <c r="N56" s="143"/>
      <c r="O56" s="449" t="s">
        <v>10</v>
      </c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</row>
    <row r="57" spans="1:28" ht="15.75" customHeight="1">
      <c r="A57" s="6"/>
      <c r="B57" s="192"/>
      <c r="C57" s="450" t="s">
        <v>309</v>
      </c>
      <c r="D57" s="450"/>
      <c r="E57" s="450"/>
      <c r="F57" s="450"/>
      <c r="G57" s="450"/>
      <c r="H57" s="192"/>
      <c r="I57" s="192"/>
      <c r="J57" s="192"/>
      <c r="K57" s="192"/>
      <c r="L57" s="143"/>
      <c r="M57" s="143"/>
      <c r="N57" s="143"/>
      <c r="O57" s="295" t="s">
        <v>11</v>
      </c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ht="15.75">
      <c r="A58" s="6"/>
      <c r="B58" s="142"/>
      <c r="C58" s="295" t="s">
        <v>310</v>
      </c>
      <c r="D58" s="295"/>
      <c r="E58" s="295"/>
      <c r="F58" s="295"/>
      <c r="G58" s="295"/>
      <c r="H58" s="143"/>
      <c r="I58" s="143"/>
      <c r="J58" s="143"/>
      <c r="K58" s="143"/>
      <c r="L58" s="143"/>
      <c r="M58" s="143"/>
      <c r="N58" s="143"/>
      <c r="O58" s="295" t="s">
        <v>12</v>
      </c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ht="15" customHeight="1">
      <c r="A59" s="6"/>
      <c r="B59" s="142"/>
      <c r="C59" s="295" t="s">
        <v>383</v>
      </c>
      <c r="D59" s="295"/>
      <c r="E59" s="295"/>
      <c r="F59" s="295"/>
      <c r="G59" s="295"/>
      <c r="H59" s="143"/>
      <c r="I59" s="143"/>
      <c r="J59" s="143"/>
      <c r="K59" s="143"/>
      <c r="L59" s="143"/>
      <c r="M59" s="143"/>
      <c r="N59" s="143"/>
      <c r="O59" s="295" t="s">
        <v>386</v>
      </c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ht="15" customHeight="1">
      <c r="A60" s="6"/>
      <c r="B60" s="142"/>
      <c r="C60" s="295" t="s">
        <v>387</v>
      </c>
      <c r="D60" s="295"/>
      <c r="E60" s="295"/>
      <c r="F60" s="295"/>
      <c r="G60" s="295"/>
      <c r="H60" s="143"/>
      <c r="I60" s="143"/>
      <c r="J60" s="143"/>
      <c r="K60" s="143"/>
      <c r="L60" s="143"/>
      <c r="M60" s="143"/>
      <c r="N60" s="143"/>
      <c r="O60" s="226" t="s">
        <v>388</v>
      </c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</row>
    <row r="61" spans="1:28" ht="15.75">
      <c r="A61" s="6"/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2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</row>
    <row r="62" spans="1:28" ht="15.75">
      <c r="A62" s="6"/>
      <c r="B62" s="142" t="s">
        <v>346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452" t="s">
        <v>389</v>
      </c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</row>
    <row r="63" spans="1:28" ht="15.75">
      <c r="A63" s="6"/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2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</row>
    <row r="64" spans="1:28" ht="15.75">
      <c r="A64" s="6"/>
      <c r="B64" s="142" t="s">
        <v>13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451" t="s">
        <v>390</v>
      </c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</row>
    <row r="65" spans="1:28" ht="15.75">
      <c r="A65" s="6"/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451" t="s">
        <v>14</v>
      </c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</row>
    <row r="66" spans="1:28" ht="15.75">
      <c r="A66" s="6"/>
      <c r="B66" s="142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451" t="s">
        <v>391</v>
      </c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</row>
    <row r="67" spans="1:28" ht="15.75">
      <c r="A67" s="6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295" t="s">
        <v>393</v>
      </c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143"/>
    </row>
    <row r="68" spans="1:28" ht="15.75">
      <c r="A68" s="6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275" t="s">
        <v>392</v>
      </c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</row>
    <row r="69" spans="1:28" ht="15.75">
      <c r="A69" s="6"/>
      <c r="B69" s="142"/>
      <c r="C69" s="143"/>
      <c r="D69" s="143"/>
      <c r="E69" s="143"/>
      <c r="F69" s="143"/>
      <c r="G69" s="143"/>
      <c r="H69" s="144"/>
      <c r="I69" s="143"/>
      <c r="J69" s="143"/>
      <c r="K69" s="143"/>
      <c r="L69" s="143"/>
      <c r="M69" s="143"/>
      <c r="N69" s="143"/>
      <c r="O69" s="451" t="s">
        <v>394</v>
      </c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</row>
    <row r="70" spans="1:28" ht="15.75">
      <c r="A70" s="6"/>
      <c r="B70" s="142"/>
      <c r="C70" s="143"/>
      <c r="D70" s="143"/>
      <c r="E70" s="143"/>
      <c r="F70" s="143"/>
      <c r="G70" s="143"/>
      <c r="H70" s="144"/>
      <c r="I70" s="143"/>
      <c r="J70" s="143"/>
      <c r="K70" s="143"/>
      <c r="L70" s="143"/>
      <c r="M70" s="143"/>
      <c r="N70" s="143"/>
      <c r="O70" s="451" t="s">
        <v>395</v>
      </c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</row>
    <row r="71" spans="1:28" ht="15.75">
      <c r="A71" s="6"/>
      <c r="B71" s="142"/>
      <c r="C71" s="143"/>
      <c r="D71" s="143"/>
      <c r="E71" s="143"/>
      <c r="F71" s="143"/>
      <c r="G71" s="143"/>
      <c r="H71" s="144"/>
      <c r="I71" s="143"/>
      <c r="J71" s="143"/>
      <c r="K71" s="143"/>
      <c r="L71" s="143"/>
      <c r="M71" s="143"/>
      <c r="N71" s="143"/>
      <c r="O71" s="275" t="s">
        <v>396</v>
      </c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</row>
    <row r="72" spans="1:28" ht="15.75">
      <c r="A72" s="6"/>
      <c r="B72" s="142"/>
      <c r="C72" s="143"/>
      <c r="D72" s="143"/>
      <c r="E72" s="143"/>
      <c r="F72" s="143"/>
      <c r="G72" s="143"/>
      <c r="H72" s="144"/>
      <c r="I72" s="143"/>
      <c r="J72" s="143"/>
      <c r="K72" s="143"/>
      <c r="L72" s="143"/>
      <c r="M72" s="143"/>
      <c r="N72" s="143"/>
      <c r="O72" s="143"/>
      <c r="P72" s="143"/>
      <c r="Q72" s="142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</row>
    <row r="73" spans="1:28" ht="12.75">
      <c r="A73" s="6"/>
      <c r="B73" s="6"/>
      <c r="C73" s="6"/>
      <c r="D73" s="6"/>
      <c r="E73" s="6"/>
      <c r="F73" s="6"/>
      <c r="G73" s="6"/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2.75">
      <c r="A74" s="6"/>
      <c r="B74" s="6"/>
      <c r="C74" s="6"/>
      <c r="D74" s="6"/>
      <c r="E74" s="6"/>
      <c r="F74" s="6"/>
      <c r="G74" s="6"/>
      <c r="H74" s="1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2.75">
      <c r="A75" s="6"/>
      <c r="B75" s="6"/>
      <c r="C75" s="6"/>
      <c r="D75" s="6"/>
      <c r="E75" s="6"/>
      <c r="F75" s="6"/>
      <c r="G75" s="6"/>
      <c r="H75" s="1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2.75">
      <c r="A76" s="6"/>
      <c r="B76" s="6"/>
      <c r="C76" s="6"/>
      <c r="D76" s="6"/>
      <c r="E76" s="6"/>
      <c r="F76" s="6"/>
      <c r="G76" s="6"/>
      <c r="H76" s="1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2.75">
      <c r="A77" s="6"/>
      <c r="B77" s="6"/>
      <c r="C77" s="6"/>
      <c r="D77" s="6"/>
      <c r="E77" s="6"/>
      <c r="F77" s="6"/>
      <c r="G77" s="6"/>
      <c r="H77" s="1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2.75">
      <c r="A78" s="6"/>
      <c r="B78" s="6"/>
      <c r="C78" s="6"/>
      <c r="D78" s="6"/>
      <c r="E78" s="6"/>
      <c r="F78" s="6"/>
      <c r="G78" s="6"/>
      <c r="H78" s="1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2.75">
      <c r="A79" s="6"/>
      <c r="B79" s="6"/>
      <c r="C79" s="6"/>
      <c r="D79" s="6"/>
      <c r="E79" s="6"/>
      <c r="F79" s="6"/>
      <c r="G79" s="6"/>
      <c r="H79" s="1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15" customFormat="1" ht="12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15" customFormat="1" ht="12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15" customFormat="1" ht="12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15" customFormat="1" ht="12.75">
      <c r="A83" s="1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5" customFormat="1" ht="12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15" customFormat="1" ht="12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s="15" customFormat="1" ht="14.25">
      <c r="A86" s="18"/>
      <c r="B86" s="6"/>
      <c r="C86" s="6"/>
      <c r="D86" s="6"/>
      <c r="E86" s="6"/>
      <c r="F86" s="6"/>
      <c r="G86" s="733" t="s">
        <v>434</v>
      </c>
      <c r="H86" s="733"/>
      <c r="I86" s="733"/>
      <c r="J86" s="733"/>
      <c r="K86" s="733"/>
      <c r="L86" s="733"/>
      <c r="M86" s="733"/>
      <c r="N86" s="733"/>
      <c r="O86" s="733"/>
      <c r="P86" s="733"/>
      <c r="Q86" s="733"/>
      <c r="R86" s="733"/>
      <c r="S86" s="733"/>
      <c r="T86" s="733"/>
      <c r="U86" s="733"/>
      <c r="V86" s="733"/>
      <c r="W86" s="6"/>
      <c r="X86" s="6"/>
      <c r="Y86" s="6"/>
      <c r="Z86" s="6"/>
      <c r="AA86" s="6"/>
      <c r="AB86" s="6"/>
    </row>
    <row r="87" spans="1:28" s="15" customFormat="1" ht="14.25">
      <c r="A87" s="18"/>
      <c r="B87" s="6"/>
      <c r="C87" s="6"/>
      <c r="D87" s="6"/>
      <c r="E87" s="6"/>
      <c r="F87" s="6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6"/>
      <c r="X87" s="6"/>
      <c r="Y87" s="6"/>
      <c r="Z87" s="6"/>
      <c r="AA87" s="6"/>
      <c r="AB87" s="6"/>
    </row>
    <row r="88" spans="1:28" s="15" customFormat="1" ht="14.25">
      <c r="A88" s="18"/>
      <c r="B88" s="6"/>
      <c r="C88" s="6"/>
      <c r="D88" s="6"/>
      <c r="E88" s="6"/>
      <c r="F88" s="6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6"/>
      <c r="X88" s="6"/>
      <c r="Y88" s="6"/>
      <c r="Z88" s="6"/>
      <c r="AA88" s="6"/>
      <c r="AB88" s="6"/>
    </row>
    <row r="89" spans="1:28" s="15" customFormat="1" ht="14.25">
      <c r="A89" s="18"/>
      <c r="B89" s="6"/>
      <c r="C89" s="6"/>
      <c r="D89" s="6"/>
      <c r="E89" s="6"/>
      <c r="F89" s="6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6"/>
      <c r="X89" s="6"/>
      <c r="Y89" s="6"/>
      <c r="Z89" s="6"/>
      <c r="AA89" s="6"/>
      <c r="AB89" s="6"/>
    </row>
    <row r="90" spans="1:28" s="15" customFormat="1" ht="12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s="15" customFormat="1" ht="15">
      <c r="A91" s="18"/>
      <c r="B91" s="6"/>
      <c r="C91" s="734" t="s">
        <v>436</v>
      </c>
      <c r="D91" s="734"/>
      <c r="E91" s="734"/>
      <c r="F91" s="734"/>
      <c r="G91" s="734"/>
      <c r="H91" s="734"/>
      <c r="I91" s="734"/>
      <c r="J91" s="734"/>
      <c r="K91" s="734"/>
      <c r="L91" s="734"/>
      <c r="M91" s="734"/>
      <c r="N91" s="734"/>
      <c r="O91" s="734"/>
      <c r="P91" s="734"/>
      <c r="Q91" s="734"/>
      <c r="R91" s="734"/>
      <c r="S91" s="734"/>
      <c r="T91" s="734"/>
      <c r="U91" s="734"/>
      <c r="V91" s="734"/>
      <c r="W91" s="734"/>
      <c r="X91" s="734"/>
      <c r="Y91" s="734"/>
      <c r="Z91" s="734"/>
      <c r="AA91" s="734"/>
      <c r="AB91" s="6"/>
    </row>
    <row r="92" spans="1:28" s="15" customFormat="1" ht="12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s="15" customFormat="1" ht="15">
      <c r="A93" s="18"/>
      <c r="B93" s="6"/>
      <c r="C93" s="449" t="s">
        <v>437</v>
      </c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6"/>
    </row>
    <row r="94" spans="1:28" s="15" customFormat="1" ht="12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s="15" customFormat="1" ht="15">
      <c r="A95" s="18"/>
      <c r="B95" s="6"/>
      <c r="C95" s="449" t="s">
        <v>438</v>
      </c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6"/>
    </row>
    <row r="96" spans="1:28" s="15" customFormat="1" ht="12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s="15" customFormat="1" ht="15">
      <c r="A97" s="18"/>
      <c r="B97" s="6"/>
      <c r="C97" s="449" t="s">
        <v>439</v>
      </c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6"/>
    </row>
    <row r="98" spans="1:28" s="15" customFormat="1" ht="12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s="15" customFormat="1" ht="15">
      <c r="A99" s="18"/>
      <c r="B99" s="6"/>
      <c r="C99" s="449" t="s">
        <v>440</v>
      </c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6"/>
    </row>
    <row r="100" spans="1:28" s="15" customFormat="1" ht="12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s="15" customFormat="1" ht="15">
      <c r="A101" s="18"/>
      <c r="B101" s="6"/>
      <c r="C101" s="449" t="s">
        <v>441</v>
      </c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6"/>
    </row>
    <row r="102" spans="1:28" s="15" customFormat="1" ht="12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s="15" customFormat="1" ht="15">
      <c r="A103" s="18"/>
      <c r="B103" s="6"/>
      <c r="C103" s="449" t="s">
        <v>442</v>
      </c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6"/>
    </row>
    <row r="104" spans="1:28" s="15" customFormat="1" ht="12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s="15" customFormat="1" ht="15">
      <c r="A105" s="18"/>
      <c r="B105" s="6"/>
      <c r="C105" s="449" t="s">
        <v>443</v>
      </c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6"/>
    </row>
    <row r="106" spans="1:28" s="15" customFormat="1" ht="12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s="15" customFormat="1" ht="15">
      <c r="A107" s="18"/>
      <c r="B107" s="6"/>
      <c r="C107" s="449" t="s">
        <v>444</v>
      </c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6"/>
    </row>
    <row r="108" spans="1:28" s="15" customFormat="1" ht="12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s="15" customFormat="1" ht="15">
      <c r="A109" s="18"/>
      <c r="B109" s="6"/>
      <c r="C109" s="449" t="s">
        <v>445</v>
      </c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6"/>
    </row>
    <row r="110" spans="1:28" s="15" customFormat="1" ht="15">
      <c r="A110" s="18"/>
      <c r="B110" s="6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6"/>
    </row>
    <row r="111" spans="1:28" s="15" customFormat="1" ht="15">
      <c r="A111" s="18"/>
      <c r="B111" s="6"/>
      <c r="C111" s="735" t="s">
        <v>446</v>
      </c>
      <c r="D111" s="735"/>
      <c r="E111" s="735"/>
      <c r="F111" s="735"/>
      <c r="G111" s="735"/>
      <c r="H111" s="735"/>
      <c r="I111" s="735"/>
      <c r="J111" s="735"/>
      <c r="K111" s="735"/>
      <c r="L111" s="735"/>
      <c r="M111" s="735"/>
      <c r="N111" s="735"/>
      <c r="O111" s="735"/>
      <c r="P111" s="735"/>
      <c r="Q111" s="735"/>
      <c r="R111" s="735"/>
      <c r="S111" s="735"/>
      <c r="T111" s="735"/>
      <c r="U111" s="735"/>
      <c r="V111" s="735"/>
      <c r="W111" s="735"/>
      <c r="X111" s="735"/>
      <c r="Y111" s="735"/>
      <c r="Z111" s="735"/>
      <c r="AA111" s="735"/>
      <c r="AB111" s="6"/>
    </row>
    <row r="112" spans="1:28" s="15" customFormat="1" ht="15">
      <c r="A112" s="18"/>
      <c r="B112" s="6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6"/>
    </row>
    <row r="113" spans="1:28" s="15" customFormat="1" ht="15">
      <c r="A113" s="18"/>
      <c r="B113" s="6"/>
      <c r="C113" s="449" t="s">
        <v>447</v>
      </c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6"/>
    </row>
    <row r="114" spans="1:28" s="15" customFormat="1" ht="15">
      <c r="A114" s="18"/>
      <c r="B114" s="6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6"/>
    </row>
    <row r="115" spans="1:28" s="15" customFormat="1" ht="15">
      <c r="A115" s="18"/>
      <c r="B115" s="6"/>
      <c r="C115" s="449" t="s">
        <v>448</v>
      </c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6"/>
    </row>
    <row r="116" spans="1:28" s="15" customFormat="1" ht="15">
      <c r="A116" s="18"/>
      <c r="B116" s="6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6"/>
    </row>
    <row r="117" spans="1:28" s="15" customFormat="1" ht="15">
      <c r="A117" s="18"/>
      <c r="B117" s="6"/>
      <c r="C117" s="449" t="s">
        <v>449</v>
      </c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49"/>
      <c r="R117" s="449"/>
      <c r="S117" s="449"/>
      <c r="T117" s="449"/>
      <c r="U117" s="449"/>
      <c r="V117" s="449"/>
      <c r="W117" s="449"/>
      <c r="X117" s="449"/>
      <c r="Y117" s="449"/>
      <c r="Z117" s="449"/>
      <c r="AA117" s="449"/>
      <c r="AB117" s="6"/>
    </row>
    <row r="118" spans="1:28" s="15" customFormat="1" ht="15">
      <c r="A118" s="18"/>
      <c r="B118" s="6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6"/>
    </row>
    <row r="119" spans="1:28" s="15" customFormat="1" ht="15">
      <c r="A119" s="18"/>
      <c r="B119" s="6"/>
      <c r="C119" s="449" t="s">
        <v>450</v>
      </c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449"/>
      <c r="U119" s="449"/>
      <c r="V119" s="449"/>
      <c r="W119" s="449"/>
      <c r="X119" s="449"/>
      <c r="Y119" s="449"/>
      <c r="Z119" s="449"/>
      <c r="AA119" s="449"/>
      <c r="AB119" s="6"/>
    </row>
    <row r="120" spans="1:28" s="15" customFormat="1" ht="15">
      <c r="A120" s="18"/>
      <c r="B120" s="6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6"/>
    </row>
    <row r="121" spans="1:28" s="15" customFormat="1" ht="15">
      <c r="A121" s="18"/>
      <c r="B121" s="6"/>
      <c r="C121" s="449" t="s">
        <v>451</v>
      </c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49"/>
      <c r="U121" s="449"/>
      <c r="V121" s="449"/>
      <c r="W121" s="449"/>
      <c r="X121" s="449"/>
      <c r="Y121" s="449"/>
      <c r="Z121" s="449"/>
      <c r="AA121" s="449"/>
      <c r="AB121" s="6"/>
    </row>
    <row r="122" spans="1:28" s="15" customFormat="1" ht="15">
      <c r="A122" s="18"/>
      <c r="B122" s="6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6"/>
    </row>
    <row r="123" spans="1:28" s="15" customFormat="1" ht="15">
      <c r="A123" s="18"/>
      <c r="B123" s="6"/>
      <c r="C123" s="449" t="s">
        <v>452</v>
      </c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49"/>
      <c r="U123" s="449"/>
      <c r="V123" s="449"/>
      <c r="W123" s="449"/>
      <c r="X123" s="449"/>
      <c r="Y123" s="449"/>
      <c r="Z123" s="449"/>
      <c r="AA123" s="449"/>
      <c r="AB123" s="6"/>
    </row>
    <row r="124" spans="1:28" s="15" customFormat="1" ht="15">
      <c r="A124" s="18"/>
      <c r="B124" s="6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6"/>
    </row>
    <row r="125" spans="1:28" s="15" customFormat="1" ht="15">
      <c r="A125" s="18"/>
      <c r="B125" s="6"/>
      <c r="C125" s="449" t="s">
        <v>453</v>
      </c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6"/>
    </row>
    <row r="126" spans="1:28" s="15" customFormat="1" ht="15">
      <c r="A126" s="18"/>
      <c r="B126" s="6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6"/>
    </row>
    <row r="127" spans="1:28" s="15" customFormat="1" ht="15">
      <c r="A127" s="18"/>
      <c r="B127" s="6"/>
      <c r="C127" s="449" t="s">
        <v>454</v>
      </c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49"/>
      <c r="U127" s="449"/>
      <c r="V127" s="449"/>
      <c r="W127" s="449"/>
      <c r="X127" s="449"/>
      <c r="Y127" s="449"/>
      <c r="Z127" s="449"/>
      <c r="AA127" s="449"/>
      <c r="AB127" s="6"/>
    </row>
    <row r="128" spans="1:28" s="15" customFormat="1" ht="15">
      <c r="A128" s="18"/>
      <c r="B128" s="6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6"/>
    </row>
    <row r="129" spans="1:28" s="15" customFormat="1" ht="15">
      <c r="A129" s="18"/>
      <c r="B129" s="6"/>
      <c r="C129" s="221"/>
      <c r="D129" s="221"/>
      <c r="E129" s="734" t="s">
        <v>455</v>
      </c>
      <c r="F129" s="734"/>
      <c r="G129" s="734"/>
      <c r="H129" s="734"/>
      <c r="I129" s="734"/>
      <c r="J129" s="734"/>
      <c r="K129" s="734"/>
      <c r="L129" s="734"/>
      <c r="M129" s="734"/>
      <c r="N129" s="734"/>
      <c r="O129" s="734"/>
      <c r="P129" s="734"/>
      <c r="Q129" s="734"/>
      <c r="R129" s="734"/>
      <c r="S129" s="734"/>
      <c r="T129" s="734"/>
      <c r="U129" s="734"/>
      <c r="V129" s="734"/>
      <c r="W129" s="734"/>
      <c r="X129" s="734"/>
      <c r="Y129" s="734"/>
      <c r="Z129" s="734"/>
      <c r="AA129" s="734"/>
      <c r="AB129" s="6"/>
    </row>
    <row r="130" spans="1:28" s="15" customFormat="1" ht="15">
      <c r="A130" s="18"/>
      <c r="B130" s="6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6"/>
    </row>
    <row r="131" spans="1:28" s="15" customFormat="1" ht="15">
      <c r="A131" s="18"/>
      <c r="B131" s="6"/>
      <c r="C131" s="734" t="s">
        <v>456</v>
      </c>
      <c r="D131" s="734"/>
      <c r="E131" s="734"/>
      <c r="F131" s="734"/>
      <c r="G131" s="734"/>
      <c r="H131" s="734"/>
      <c r="I131" s="734"/>
      <c r="J131" s="734"/>
      <c r="K131" s="734"/>
      <c r="L131" s="734"/>
      <c r="M131" s="734"/>
      <c r="N131" s="734"/>
      <c r="O131" s="734"/>
      <c r="P131" s="734"/>
      <c r="Q131" s="734"/>
      <c r="R131" s="734"/>
      <c r="S131" s="734"/>
      <c r="T131" s="734"/>
      <c r="U131" s="734"/>
      <c r="V131" s="734"/>
      <c r="W131" s="734"/>
      <c r="X131" s="734"/>
      <c r="Y131" s="734"/>
      <c r="Z131" s="734"/>
      <c r="AA131" s="734"/>
      <c r="AB131" s="6"/>
    </row>
    <row r="132" spans="1:28" s="15" customFormat="1" ht="15">
      <c r="A132" s="18"/>
      <c r="B132" s="6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6"/>
    </row>
    <row r="133" spans="1:28" s="15" customFormat="1" ht="15">
      <c r="A133" s="18"/>
      <c r="B133" s="6"/>
      <c r="C133" s="449" t="s">
        <v>457</v>
      </c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6"/>
    </row>
    <row r="134" spans="1:28" s="15" customFormat="1" ht="15">
      <c r="A134" s="18"/>
      <c r="B134" s="6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6"/>
    </row>
    <row r="135" spans="1:28" s="15" customFormat="1" ht="15">
      <c r="A135" s="18"/>
      <c r="B135" s="6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6"/>
    </row>
    <row r="136" spans="1:28" s="15" customFormat="1" ht="15.75">
      <c r="A136" s="18"/>
      <c r="B136" s="6"/>
      <c r="C136" s="299" t="s">
        <v>15</v>
      </c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76" t="s">
        <v>365</v>
      </c>
      <c r="T136" s="276"/>
      <c r="U136" s="276"/>
      <c r="V136" s="276"/>
      <c r="W136" s="221"/>
      <c r="X136" s="221"/>
      <c r="Y136" s="221"/>
      <c r="Z136" s="221"/>
      <c r="AA136" s="221"/>
      <c r="AB136" s="6"/>
    </row>
    <row r="137" spans="1:28" s="15" customFormat="1" ht="15.75">
      <c r="A137" s="18"/>
      <c r="B137" s="6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1"/>
      <c r="X137" s="221"/>
      <c r="Y137" s="221"/>
      <c r="Z137" s="221"/>
      <c r="AA137" s="221"/>
      <c r="AB137" s="6"/>
    </row>
    <row r="138" spans="1:28" s="15" customFormat="1" ht="15.75">
      <c r="A138" s="18"/>
      <c r="B138" s="6"/>
      <c r="C138" s="280" t="s">
        <v>398</v>
      </c>
      <c r="D138" s="280"/>
      <c r="E138" s="280"/>
      <c r="F138" s="280"/>
      <c r="G138" s="280"/>
      <c r="H138" s="280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1"/>
      <c r="X138" s="221"/>
      <c r="Y138" s="221"/>
      <c r="Z138" s="221"/>
      <c r="AA138" s="221"/>
      <c r="AB138" s="6"/>
    </row>
    <row r="139" spans="1:28" s="15" customFormat="1" ht="15.75">
      <c r="A139" s="18"/>
      <c r="B139" s="6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1"/>
      <c r="X139" s="221"/>
      <c r="Y139" s="221"/>
      <c r="Z139" s="221"/>
      <c r="AA139" s="221"/>
      <c r="AB139" s="6"/>
    </row>
    <row r="140" spans="1:28" s="15" customFormat="1" ht="15">
      <c r="A140" s="18"/>
      <c r="B140" s="6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6"/>
    </row>
    <row r="141" spans="1:28" s="15" customFormat="1" ht="15">
      <c r="A141" s="18"/>
      <c r="B141" s="6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6"/>
    </row>
    <row r="142" spans="1:28" s="15" customFormat="1" ht="15">
      <c r="A142" s="18"/>
      <c r="B142" s="6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6"/>
    </row>
    <row r="143" spans="1:28" s="15" customFormat="1" ht="15">
      <c r="A143" s="18"/>
      <c r="B143" s="6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6"/>
    </row>
    <row r="144" spans="1:28" s="15" customFormat="1" ht="15">
      <c r="A144" s="18"/>
      <c r="B144" s="6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6"/>
    </row>
    <row r="145" spans="1:28" s="15" customFormat="1" ht="15">
      <c r="A145" s="18"/>
      <c r="B145" s="6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6"/>
    </row>
    <row r="146" spans="1:28" s="15" customFormat="1" ht="15">
      <c r="A146" s="18"/>
      <c r="B146" s="6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6"/>
    </row>
    <row r="147" spans="1:28" s="15" customFormat="1" ht="15">
      <c r="A147" s="18"/>
      <c r="B147" s="6"/>
      <c r="C147" s="224"/>
      <c r="D147" s="224"/>
      <c r="E147" s="224"/>
      <c r="F147" s="224"/>
      <c r="G147" s="224"/>
      <c r="H147" s="224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6"/>
    </row>
    <row r="148" spans="1:28" s="15" customFormat="1" ht="12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s="15" customFormat="1" ht="12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s="15" customFormat="1" ht="12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s="15" customFormat="1" ht="12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s="15" customFormat="1" ht="12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s="15" customFormat="1" ht="12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s="15" customFormat="1" ht="12.75">
      <c r="A154" s="18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6"/>
      <c r="AB154" s="6"/>
    </row>
    <row r="155" spans="1:28" s="15" customFormat="1" ht="15.75">
      <c r="A155" s="18"/>
      <c r="B155" s="222"/>
      <c r="C155" s="277" t="s">
        <v>356</v>
      </c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22"/>
      <c r="T155" s="222"/>
      <c r="U155" s="222"/>
      <c r="V155" s="222"/>
      <c r="W155" s="222"/>
      <c r="X155" s="222"/>
      <c r="Y155" s="222"/>
      <c r="Z155" s="222"/>
      <c r="AA155" s="6"/>
      <c r="AB155" s="6"/>
    </row>
    <row r="156" spans="1:28" s="15" customFormat="1" ht="12.75">
      <c r="A156" s="18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6"/>
      <c r="AB156" s="6"/>
    </row>
    <row r="157" spans="1:28" s="15" customFormat="1" ht="15.75">
      <c r="A157" s="18"/>
      <c r="B157" s="222"/>
      <c r="C157" s="276" t="s">
        <v>357</v>
      </c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  <c r="AA157" s="276"/>
      <c r="AB157" s="6"/>
    </row>
    <row r="158" spans="1:28" s="15" customFormat="1" ht="15.75">
      <c r="A158" s="18"/>
      <c r="B158" s="222"/>
      <c r="C158" s="299" t="s">
        <v>358</v>
      </c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6"/>
    </row>
    <row r="159" spans="1:28" s="15" customFormat="1" ht="15.75">
      <c r="A159" s="18"/>
      <c r="B159" s="222"/>
      <c r="C159" s="299" t="s">
        <v>359</v>
      </c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6"/>
    </row>
    <row r="160" spans="1:28" s="15" customFormat="1" ht="15.75">
      <c r="A160" s="18"/>
      <c r="B160" s="222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6"/>
    </row>
    <row r="161" spans="1:28" s="15" customFormat="1" ht="15.75">
      <c r="A161" s="18"/>
      <c r="B161" s="222"/>
      <c r="C161" s="299" t="s">
        <v>397</v>
      </c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6"/>
    </row>
    <row r="162" spans="1:28" s="15" customFormat="1" ht="15.75">
      <c r="A162" s="18"/>
      <c r="B162" s="222"/>
      <c r="C162" s="299" t="s">
        <v>360</v>
      </c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6"/>
    </row>
    <row r="163" spans="1:28" s="15" customFormat="1" ht="15.75">
      <c r="A163" s="18"/>
      <c r="B163" s="222"/>
      <c r="C163" s="299" t="s">
        <v>361</v>
      </c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6"/>
    </row>
    <row r="164" spans="1:28" s="15" customFormat="1" ht="15.75">
      <c r="A164" s="18"/>
      <c r="B164" s="222"/>
      <c r="C164" s="299" t="s">
        <v>362</v>
      </c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6"/>
    </row>
    <row r="165" spans="1:28" s="15" customFormat="1" ht="15.75">
      <c r="A165" s="18"/>
      <c r="B165" s="222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6"/>
    </row>
    <row r="166" spans="1:28" s="15" customFormat="1" ht="15.75">
      <c r="A166" s="18"/>
      <c r="B166" s="222"/>
      <c r="C166" s="299" t="s">
        <v>363</v>
      </c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6"/>
    </row>
    <row r="167" spans="1:28" s="15" customFormat="1" ht="15.75">
      <c r="A167" s="18"/>
      <c r="B167" s="222"/>
      <c r="C167" s="299" t="s">
        <v>364</v>
      </c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6"/>
    </row>
    <row r="168" spans="1:28" s="15" customFormat="1" ht="15.75">
      <c r="A168" s="18"/>
      <c r="B168" s="222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6"/>
    </row>
    <row r="169" spans="1:28" s="15" customFormat="1" ht="15.75">
      <c r="A169" s="18"/>
      <c r="B169" s="222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6"/>
    </row>
    <row r="170" spans="1:28" s="15" customFormat="1" ht="15.75">
      <c r="A170" s="18"/>
      <c r="B170" s="222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6"/>
    </row>
    <row r="171" spans="1:28" s="15" customFormat="1" ht="15.75">
      <c r="A171" s="18"/>
      <c r="B171" s="222"/>
      <c r="C171" s="299" t="s">
        <v>15</v>
      </c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76" t="s">
        <v>365</v>
      </c>
      <c r="T171" s="276"/>
      <c r="U171" s="276"/>
      <c r="V171" s="276"/>
      <c r="W171" s="223"/>
      <c r="X171" s="223"/>
      <c r="Y171" s="223"/>
      <c r="Z171" s="223"/>
      <c r="AA171" s="223"/>
      <c r="AB171" s="6"/>
    </row>
    <row r="172" spans="1:28" s="15" customFormat="1" ht="15.75">
      <c r="A172" s="18"/>
      <c r="B172" s="222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6"/>
    </row>
    <row r="173" spans="1:28" s="15" customFormat="1" ht="15.75">
      <c r="A173" s="18"/>
      <c r="B173" s="222"/>
      <c r="C173" s="280" t="s">
        <v>398</v>
      </c>
      <c r="D173" s="280"/>
      <c r="E173" s="280"/>
      <c r="F173" s="280"/>
      <c r="G173" s="280"/>
      <c r="H173" s="280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6"/>
    </row>
    <row r="174" spans="1:28" s="15" customFormat="1" ht="15.75">
      <c r="A174" s="18"/>
      <c r="B174" s="222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6"/>
    </row>
    <row r="175" spans="1:28" s="15" customFormat="1" ht="12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s="15" customFormat="1" ht="12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s="15" customFormat="1" ht="12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s="15" customFormat="1" ht="12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s="15" customFormat="1" ht="12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5" customFormat="1" ht="12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s="15" customFormat="1" ht="12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s="15" customFormat="1" ht="12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2.75">
      <c r="A183" s="18"/>
      <c r="B183" s="579" t="s">
        <v>16</v>
      </c>
      <c r="C183" s="579"/>
      <c r="D183" s="579"/>
      <c r="E183" s="579"/>
      <c r="F183" s="579"/>
      <c r="G183" s="579"/>
      <c r="H183" s="579"/>
      <c r="I183" s="579"/>
      <c r="J183" s="579"/>
      <c r="K183" s="579"/>
      <c r="L183" s="579"/>
      <c r="M183" s="579"/>
      <c r="N183" s="579"/>
      <c r="O183" s="579"/>
      <c r="P183" s="579"/>
      <c r="Q183" s="579"/>
      <c r="R183" s="579"/>
      <c r="S183" s="579"/>
      <c r="T183" s="579"/>
      <c r="U183" s="579"/>
      <c r="V183" s="579"/>
      <c r="W183" s="579"/>
      <c r="X183" s="579"/>
      <c r="Y183" s="579"/>
      <c r="Z183" s="579"/>
      <c r="AA183" s="579"/>
      <c r="AB183" s="579"/>
    </row>
    <row r="184" spans="1:28" ht="14.25" customHeight="1">
      <c r="A184" s="18"/>
      <c r="B184" s="619" t="s">
        <v>399</v>
      </c>
      <c r="C184" s="619"/>
      <c r="D184" s="619"/>
      <c r="E184" s="619"/>
      <c r="F184" s="619"/>
      <c r="G184" s="619"/>
      <c r="H184" s="619"/>
      <c r="I184" s="619"/>
      <c r="J184" s="619"/>
      <c r="K184" s="619"/>
      <c r="L184" s="619"/>
      <c r="M184" s="619"/>
      <c r="N184" s="619"/>
      <c r="O184" s="619"/>
      <c r="P184" s="619"/>
      <c r="Q184" s="619"/>
      <c r="R184" s="619"/>
      <c r="S184" s="619"/>
      <c r="T184" s="619"/>
      <c r="U184" s="619"/>
      <c r="V184" s="619"/>
      <c r="W184" s="619"/>
      <c r="X184" s="619"/>
      <c r="Y184" s="619"/>
      <c r="Z184" s="619"/>
      <c r="AA184" s="619"/>
      <c r="AB184" s="619"/>
    </row>
    <row r="185" spans="1:28" ht="18" customHeight="1">
      <c r="A185" s="1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5"/>
      <c r="Q185" s="15"/>
      <c r="R185" s="15"/>
      <c r="S185" s="91" t="s">
        <v>17</v>
      </c>
      <c r="T185" s="5"/>
      <c r="U185" s="576" t="s">
        <v>293</v>
      </c>
      <c r="V185" s="689"/>
      <c r="W185" s="689"/>
      <c r="X185" s="690"/>
      <c r="Y185" s="394" t="s">
        <v>306</v>
      </c>
      <c r="Z185" s="344"/>
      <c r="AA185" s="344"/>
      <c r="AB185" s="344"/>
    </row>
    <row r="186" spans="1:28" ht="12.75">
      <c r="A186" s="1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15"/>
      <c r="Q186" s="15"/>
      <c r="R186" s="15"/>
      <c r="S186" s="91"/>
      <c r="T186" s="5"/>
      <c r="U186" s="100"/>
      <c r="V186" s="212"/>
      <c r="W186" s="460"/>
      <c r="X186" s="461"/>
      <c r="Y186" s="195"/>
      <c r="Z186" s="196"/>
      <c r="AA186" s="196"/>
      <c r="AB186" s="196"/>
    </row>
    <row r="187" spans="1:28" ht="13.5" thickBot="1">
      <c r="A187" s="18"/>
      <c r="B187" s="87"/>
      <c r="C187" s="102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26"/>
      <c r="Q187" s="26"/>
      <c r="R187" s="26"/>
      <c r="S187" s="87"/>
      <c r="T187" s="87"/>
      <c r="U187" s="406">
        <v>2009</v>
      </c>
      <c r="V187" s="406"/>
      <c r="W187" s="406">
        <v>2008</v>
      </c>
      <c r="X187" s="692"/>
      <c r="Y187" s="406">
        <v>2009</v>
      </c>
      <c r="Z187" s="406"/>
      <c r="AA187" s="406">
        <v>2008</v>
      </c>
      <c r="AB187" s="407"/>
    </row>
    <row r="188" spans="1:28" ht="12.75">
      <c r="A188" s="18"/>
      <c r="B188" s="666" t="s">
        <v>18</v>
      </c>
      <c r="C188" s="666"/>
      <c r="D188" s="666"/>
      <c r="E188" s="666"/>
      <c r="F188" s="666"/>
      <c r="G188" s="666"/>
      <c r="H188" s="666"/>
      <c r="I188" s="666"/>
      <c r="J188" s="666"/>
      <c r="K188" s="666"/>
      <c r="L188" s="666"/>
      <c r="M188" s="666"/>
      <c r="N188" s="666"/>
      <c r="O188" s="666"/>
      <c r="P188" s="666"/>
      <c r="Q188" s="666"/>
      <c r="R188" s="666"/>
      <c r="S188" s="663">
        <v>-1</v>
      </c>
      <c r="T188" s="664"/>
      <c r="U188" s="397">
        <v>2353839</v>
      </c>
      <c r="V188" s="399"/>
      <c r="W188" s="397">
        <v>4556386</v>
      </c>
      <c r="X188" s="691"/>
      <c r="Y188" s="398">
        <v>3349211</v>
      </c>
      <c r="Z188" s="399"/>
      <c r="AA188" s="397">
        <v>6483153</v>
      </c>
      <c r="AB188" s="397"/>
    </row>
    <row r="189" spans="1:28" ht="12.75">
      <c r="A189" s="18"/>
      <c r="B189" s="325" t="s">
        <v>19</v>
      </c>
      <c r="C189" s="325"/>
      <c r="D189" s="325"/>
      <c r="E189" s="325"/>
      <c r="F189" s="325"/>
      <c r="G189" s="325"/>
      <c r="H189" s="325"/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442">
        <f>$C$481</f>
        <v>-2</v>
      </c>
      <c r="T189" s="412"/>
      <c r="U189" s="291">
        <v>2609191</v>
      </c>
      <c r="V189" s="328"/>
      <c r="W189" s="291">
        <v>4288794</v>
      </c>
      <c r="X189" s="405"/>
      <c r="Y189" s="403">
        <v>3712544</v>
      </c>
      <c r="Z189" s="328"/>
      <c r="AA189" s="291">
        <v>6102405</v>
      </c>
      <c r="AB189" s="291"/>
    </row>
    <row r="190" spans="1:28" ht="12.75">
      <c r="A190" s="18"/>
      <c r="B190" s="665" t="s">
        <v>20</v>
      </c>
      <c r="C190" s="665"/>
      <c r="D190" s="665"/>
      <c r="E190" s="665"/>
      <c r="F190" s="665"/>
      <c r="G190" s="665"/>
      <c r="H190" s="665"/>
      <c r="I190" s="665"/>
      <c r="J190" s="665"/>
      <c r="K190" s="665"/>
      <c r="L190" s="665"/>
      <c r="M190" s="665"/>
      <c r="N190" s="665"/>
      <c r="O190" s="665"/>
      <c r="P190" s="665"/>
      <c r="Q190" s="665"/>
      <c r="R190" s="665"/>
      <c r="S190" s="163"/>
      <c r="T190" s="163"/>
      <c r="U190" s="318">
        <f>U188-U189</f>
        <v>-255352</v>
      </c>
      <c r="V190" s="319"/>
      <c r="W190" s="318">
        <f>W188-W189</f>
        <v>267592</v>
      </c>
      <c r="X190" s="408"/>
      <c r="Y190" s="318">
        <f>Y188-Y189</f>
        <v>-363333</v>
      </c>
      <c r="Z190" s="319"/>
      <c r="AA190" s="318">
        <f>AA188-AA189</f>
        <v>380748</v>
      </c>
      <c r="AB190" s="318"/>
    </row>
    <row r="191" spans="1:28" ht="12.75">
      <c r="A191" s="18"/>
      <c r="B191" s="310" t="s">
        <v>21</v>
      </c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685">
        <f>$C$494</f>
        <v>-3</v>
      </c>
      <c r="T191" s="686"/>
      <c r="U191" s="314">
        <v>18180</v>
      </c>
      <c r="V191" s="411"/>
      <c r="W191" s="314">
        <v>22135</v>
      </c>
      <c r="X191" s="409"/>
      <c r="Y191" s="410">
        <v>25868</v>
      </c>
      <c r="Z191" s="411"/>
      <c r="AA191" s="314">
        <v>31495</v>
      </c>
      <c r="AB191" s="314"/>
    </row>
    <row r="192" spans="1:28" ht="12.75">
      <c r="A192" s="18"/>
      <c r="B192" s="241" t="s">
        <v>22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343">
        <f>$C$502</f>
        <v>-4</v>
      </c>
      <c r="T192" s="344"/>
      <c r="U192" s="283">
        <v>109821</v>
      </c>
      <c r="V192" s="611"/>
      <c r="W192" s="283">
        <v>98100</v>
      </c>
      <c r="X192" s="338"/>
      <c r="Y192" s="395">
        <v>156261</v>
      </c>
      <c r="Z192" s="396"/>
      <c r="AA192" s="283">
        <v>139584</v>
      </c>
      <c r="AB192" s="283"/>
    </row>
    <row r="193" spans="1:28" ht="12.75">
      <c r="A193" s="18"/>
      <c r="B193" s="241" t="s">
        <v>23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343">
        <f>$C$515</f>
        <v>-5</v>
      </c>
      <c r="T193" s="344"/>
      <c r="U193" s="283">
        <v>52550</v>
      </c>
      <c r="V193" s="611"/>
      <c r="W193" s="283">
        <v>109622</v>
      </c>
      <c r="X193" s="338"/>
      <c r="Y193" s="395">
        <v>74772</v>
      </c>
      <c r="Z193" s="396"/>
      <c r="AA193" s="283">
        <v>155978</v>
      </c>
      <c r="AB193" s="283"/>
    </row>
    <row r="194" spans="1:28" ht="12.75">
      <c r="A194" s="18"/>
      <c r="B194" s="241" t="s">
        <v>24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343">
        <f>$C$525</f>
        <v>-6</v>
      </c>
      <c r="T194" s="344"/>
      <c r="U194" s="283">
        <v>47111</v>
      </c>
      <c r="V194" s="611"/>
      <c r="W194" s="283">
        <v>74068</v>
      </c>
      <c r="X194" s="338"/>
      <c r="Y194" s="395">
        <v>67033</v>
      </c>
      <c r="Z194" s="396"/>
      <c r="AA194" s="283">
        <v>105389</v>
      </c>
      <c r="AB194" s="283"/>
    </row>
    <row r="195" spans="1:28" ht="12.75">
      <c r="A195" s="18"/>
      <c r="B195" s="309" t="s">
        <v>25</v>
      </c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09"/>
      <c r="S195" s="343"/>
      <c r="T195" s="344"/>
      <c r="U195" s="687"/>
      <c r="V195" s="355"/>
      <c r="W195" s="283"/>
      <c r="X195" s="400"/>
      <c r="Y195" s="401"/>
      <c r="Z195" s="396"/>
      <c r="AA195" s="283"/>
      <c r="AB195" s="283"/>
    </row>
    <row r="196" spans="1:28" ht="12.75">
      <c r="A196" s="18"/>
      <c r="B196" s="309" t="s">
        <v>26</v>
      </c>
      <c r="C196" s="309"/>
      <c r="D196" s="309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09"/>
      <c r="S196" s="343"/>
      <c r="T196" s="344"/>
      <c r="U196" s="688"/>
      <c r="V196" s="611"/>
      <c r="W196" s="283"/>
      <c r="X196" s="400"/>
      <c r="Y196" s="401"/>
      <c r="Z196" s="396"/>
      <c r="AA196" s="283"/>
      <c r="AB196" s="283"/>
    </row>
    <row r="197" spans="1:28" ht="12.75">
      <c r="A197" s="18"/>
      <c r="B197" s="241" t="s">
        <v>27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343">
        <f>$C$538</f>
        <v>-7</v>
      </c>
      <c r="T197" s="344"/>
      <c r="U197" s="283">
        <v>7</v>
      </c>
      <c r="V197" s="611"/>
      <c r="W197" s="283">
        <v>44</v>
      </c>
      <c r="X197" s="338"/>
      <c r="Y197" s="401">
        <v>10</v>
      </c>
      <c r="Z197" s="396"/>
      <c r="AA197" s="283">
        <v>63</v>
      </c>
      <c r="AB197" s="283"/>
    </row>
    <row r="198" spans="1:28" ht="12.75">
      <c r="A198" s="18"/>
      <c r="B198" s="309" t="s">
        <v>28</v>
      </c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09"/>
      <c r="S198" s="343"/>
      <c r="T198" s="344"/>
      <c r="U198" s="283"/>
      <c r="V198" s="611"/>
      <c r="W198" s="283"/>
      <c r="X198" s="338"/>
      <c r="Y198" s="401"/>
      <c r="Z198" s="396"/>
      <c r="AA198" s="283"/>
      <c r="AB198" s="283"/>
    </row>
    <row r="199" spans="1:28" ht="12.75">
      <c r="A199" s="18"/>
      <c r="B199" s="325" t="s">
        <v>29</v>
      </c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325"/>
      <c r="S199" s="442">
        <v>-8</v>
      </c>
      <c r="T199" s="412"/>
      <c r="U199" s="291">
        <v>24142</v>
      </c>
      <c r="V199" s="328"/>
      <c r="W199" s="291">
        <v>28318</v>
      </c>
      <c r="X199" s="405"/>
      <c r="Y199" s="403">
        <v>34351</v>
      </c>
      <c r="Z199" s="328"/>
      <c r="AA199" s="291">
        <v>40293</v>
      </c>
      <c r="AB199" s="291"/>
    </row>
    <row r="200" spans="1:28" ht="12.75">
      <c r="A200" s="18"/>
      <c r="B200" s="311" t="s">
        <v>30</v>
      </c>
      <c r="C200" s="311"/>
      <c r="D200" s="311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163"/>
      <c r="T200" s="163"/>
      <c r="U200" s="313">
        <f>U190-U191-U192+U193-U194+U197-U199</f>
        <v>-402049</v>
      </c>
      <c r="V200" s="315"/>
      <c r="W200" s="313">
        <f>W190-W191-W192+W193-W194+W197-W199</f>
        <v>154637</v>
      </c>
      <c r="X200" s="404"/>
      <c r="Y200" s="318">
        <f>Y190-Y191-Y192+Y193-Y194+Y197-Y199</f>
        <v>-572064</v>
      </c>
      <c r="Z200" s="319"/>
      <c r="AA200" s="313">
        <f>AA190-AA191-AA192+AA193-AA194+AA197-AA199</f>
        <v>220028</v>
      </c>
      <c r="AB200" s="313"/>
    </row>
    <row r="201" spans="1:28" ht="12.75">
      <c r="A201" s="18"/>
      <c r="B201" s="310" t="s">
        <v>31</v>
      </c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2"/>
      <c r="T201" s="312"/>
      <c r="U201" s="312"/>
      <c r="V201" s="411"/>
      <c r="W201" s="314"/>
      <c r="X201" s="402"/>
      <c r="Y201" s="320"/>
      <c r="Z201" s="321"/>
      <c r="AA201" s="314"/>
      <c r="AB201" s="314"/>
    </row>
    <row r="202" spans="1:28" ht="12.75">
      <c r="A202" s="18"/>
      <c r="B202" s="325" t="s">
        <v>32</v>
      </c>
      <c r="C202" s="325"/>
      <c r="D202" s="325"/>
      <c r="E202" s="325"/>
      <c r="F202" s="325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455"/>
      <c r="T202" s="455"/>
      <c r="U202" s="455"/>
      <c r="V202" s="328"/>
      <c r="W202" s="291"/>
      <c r="X202" s="649"/>
      <c r="Y202" s="316"/>
      <c r="Z202" s="317"/>
      <c r="AA202" s="291"/>
      <c r="AB202" s="291"/>
    </row>
    <row r="203" spans="1:28" ht="12.75">
      <c r="A203" s="18"/>
      <c r="B203" s="665" t="s">
        <v>33</v>
      </c>
      <c r="C203" s="665"/>
      <c r="D203" s="665"/>
      <c r="E203" s="665"/>
      <c r="F203" s="665"/>
      <c r="G203" s="665"/>
      <c r="H203" s="665"/>
      <c r="I203" s="665"/>
      <c r="J203" s="665"/>
      <c r="K203" s="665"/>
      <c r="L203" s="665"/>
      <c r="M203" s="665"/>
      <c r="N203" s="665"/>
      <c r="O203" s="665"/>
      <c r="P203" s="665"/>
      <c r="Q203" s="665"/>
      <c r="R203" s="665"/>
      <c r="S203" s="163"/>
      <c r="T203" s="163"/>
      <c r="U203" s="318">
        <f>U200</f>
        <v>-402049</v>
      </c>
      <c r="V203" s="319"/>
      <c r="W203" s="318">
        <f>W200</f>
        <v>154637</v>
      </c>
      <c r="X203" s="408"/>
      <c r="Y203" s="318">
        <f>Y200</f>
        <v>-572064</v>
      </c>
      <c r="Z203" s="319"/>
      <c r="AA203" s="318">
        <f>AA200</f>
        <v>220028</v>
      </c>
      <c r="AB203" s="318"/>
    </row>
    <row r="204" spans="1:28" ht="12.75">
      <c r="A204" s="18"/>
      <c r="B204" s="310" t="s">
        <v>34</v>
      </c>
      <c r="C204" s="310"/>
      <c r="D204" s="310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  <c r="Q204" s="310"/>
      <c r="R204" s="310"/>
      <c r="S204" s="685"/>
      <c r="T204" s="686"/>
      <c r="U204" s="314"/>
      <c r="V204" s="411"/>
      <c r="W204" s="314"/>
      <c r="X204" s="409"/>
      <c r="Y204" s="320"/>
      <c r="Z204" s="321"/>
      <c r="AA204" s="314"/>
      <c r="AB204" s="314"/>
    </row>
    <row r="205" spans="1:28" ht="12.75">
      <c r="A205" s="18"/>
      <c r="B205" s="241" t="s">
        <v>35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343"/>
      <c r="T205" s="344"/>
      <c r="U205" s="283"/>
      <c r="V205" s="611"/>
      <c r="W205" s="283">
        <v>20000</v>
      </c>
      <c r="X205" s="338"/>
      <c r="Y205" s="322"/>
      <c r="Z205" s="323"/>
      <c r="AA205" s="283">
        <v>28457</v>
      </c>
      <c r="AB205" s="283"/>
    </row>
    <row r="206" spans="1:28" ht="12.75">
      <c r="A206" s="18"/>
      <c r="B206" s="325" t="s">
        <v>36</v>
      </c>
      <c r="C206" s="325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442">
        <v>-9</v>
      </c>
      <c r="T206" s="412"/>
      <c r="U206" s="342">
        <v>14628</v>
      </c>
      <c r="V206" s="328"/>
      <c r="W206" s="342">
        <v>12171</v>
      </c>
      <c r="X206" s="650"/>
      <c r="Y206" s="326">
        <v>20814</v>
      </c>
      <c r="Z206" s="317"/>
      <c r="AA206" s="342">
        <v>17318</v>
      </c>
      <c r="AB206" s="342"/>
    </row>
    <row r="207" spans="1:28" ht="13.5" thickBot="1">
      <c r="A207" s="18"/>
      <c r="B207" s="340" t="s">
        <v>37</v>
      </c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693"/>
      <c r="T207" s="693"/>
      <c r="U207" s="392">
        <f>U203-U205-U206</f>
        <v>-416677</v>
      </c>
      <c r="V207" s="499"/>
      <c r="W207" s="392">
        <f>W203-W205-W206</f>
        <v>122466</v>
      </c>
      <c r="X207" s="538"/>
      <c r="Y207" s="318">
        <f>Y203-Y206</f>
        <v>-592878</v>
      </c>
      <c r="Z207" s="319"/>
      <c r="AA207" s="392">
        <f>AA203-AA205-AA206</f>
        <v>174253</v>
      </c>
      <c r="AB207" s="392"/>
    </row>
    <row r="208" spans="1:28" ht="13.5" thickTop="1">
      <c r="A208" s="1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  <c r="AA208" s="6"/>
      <c r="AB208" s="6"/>
    </row>
    <row r="209" spans="1:28" ht="12.75">
      <c r="A209" s="18"/>
      <c r="B209" s="5"/>
      <c r="C209" s="5"/>
      <c r="D209" s="5"/>
      <c r="E209" s="5"/>
      <c r="F209" s="7"/>
      <c r="G209" s="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  <c r="AA209" s="6"/>
      <c r="AB209" s="6"/>
    </row>
    <row r="210" spans="1:28" ht="12.75">
      <c r="A210" s="18"/>
      <c r="B210" s="5"/>
      <c r="C210" s="5"/>
      <c r="D210" s="5"/>
      <c r="E210" s="5"/>
      <c r="F210" s="7"/>
      <c r="G210" s="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  <c r="AA210" s="6"/>
      <c r="AB210" s="6"/>
    </row>
    <row r="211" spans="1:28" ht="12.75">
      <c r="A211" s="6"/>
      <c r="B211" s="5"/>
      <c r="C211" s="5"/>
      <c r="D211" s="5"/>
      <c r="E211" s="5"/>
      <c r="F211" s="7"/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  <c r="AA211" s="6"/>
      <c r="AB211" s="6"/>
    </row>
    <row r="212" spans="1:28" ht="12.75">
      <c r="A212" s="6"/>
      <c r="B212" s="5"/>
      <c r="C212" s="5"/>
      <c r="D212" s="5"/>
      <c r="E212" s="5"/>
      <c r="F212" s="7"/>
      <c r="G212" s="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  <c r="AA212" s="6"/>
      <c r="AB212" s="6"/>
    </row>
    <row r="213" spans="1:28" ht="12.75">
      <c r="A213" s="6"/>
      <c r="B213" s="86" t="s">
        <v>15</v>
      </c>
      <c r="C213" s="86"/>
      <c r="D213" s="86"/>
      <c r="E213" s="86"/>
      <c r="F213" s="236"/>
      <c r="G213" s="236"/>
      <c r="H213" s="236"/>
      <c r="I213" s="236"/>
      <c r="J213" s="236"/>
      <c r="K213" s="236"/>
      <c r="L213" s="241" t="s">
        <v>365</v>
      </c>
      <c r="M213" s="241"/>
      <c r="N213" s="241"/>
      <c r="O213" s="241"/>
      <c r="P213" s="241"/>
      <c r="Q213" s="241"/>
      <c r="R213" s="241"/>
      <c r="S213" s="5"/>
      <c r="T213" s="5"/>
      <c r="U213" s="5"/>
      <c r="V213" s="5"/>
      <c r="W213" s="5"/>
      <c r="X213" s="5"/>
      <c r="Y213" s="5"/>
      <c r="Z213" s="6"/>
      <c r="AA213" s="6"/>
      <c r="AB213" s="6"/>
    </row>
    <row r="214" spans="1:28" ht="15.75" thickBot="1">
      <c r="A214" s="23"/>
      <c r="B214" s="280" t="s">
        <v>398</v>
      </c>
      <c r="C214" s="280"/>
      <c r="D214" s="280"/>
      <c r="E214" s="280"/>
      <c r="F214" s="280"/>
      <c r="G214" s="28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  <c r="AA214" s="6"/>
      <c r="AB214" s="6"/>
    </row>
    <row r="215" spans="1:28" ht="12.7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  <c r="AA215" s="6"/>
      <c r="AB215" s="6"/>
    </row>
    <row r="216" spans="1:28" ht="12.7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  <c r="AA216" s="6"/>
      <c r="AB216" s="6"/>
    </row>
    <row r="217" spans="1:28" ht="12.7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  <c r="AA217" s="6"/>
      <c r="AB217" s="6"/>
    </row>
    <row r="218" spans="1:28" ht="12.7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  <c r="AA218" s="6"/>
      <c r="AB218" s="6"/>
    </row>
    <row r="219" spans="1:28" ht="12.7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  <c r="AA219" s="6"/>
      <c r="AB219" s="6"/>
    </row>
    <row r="220" spans="1:28" ht="12.7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  <c r="AA220" s="6"/>
      <c r="AB220" s="6"/>
    </row>
    <row r="221" spans="1:28" ht="12.7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  <c r="AA221" s="6"/>
      <c r="AB221" s="6"/>
    </row>
    <row r="222" spans="1:28" ht="12.7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  <c r="AA222" s="6"/>
      <c r="AB222" s="6"/>
    </row>
    <row r="223" spans="1:28" ht="12.7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  <c r="AA223" s="6"/>
      <c r="AB223" s="6"/>
    </row>
    <row r="224" spans="1:28" ht="12.7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  <c r="AA224" s="6"/>
      <c r="AB224" s="6"/>
    </row>
    <row r="225" spans="1:28" ht="12.7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  <c r="AA225" s="6"/>
      <c r="AB225" s="6"/>
    </row>
    <row r="226" spans="1:28" ht="12.7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  <c r="AA226" s="6"/>
      <c r="AB226" s="6"/>
    </row>
    <row r="227" spans="1:28" ht="12.7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  <c r="AA227" s="6"/>
      <c r="AB227" s="6"/>
    </row>
    <row r="228" spans="1:28" ht="12.7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  <c r="AA228" s="6"/>
      <c r="AB228" s="6"/>
    </row>
    <row r="229" spans="1:28" ht="12.7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6"/>
      <c r="AA229" s="6"/>
      <c r="AB229" s="6"/>
    </row>
    <row r="230" spans="1:28" ht="12.7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6"/>
      <c r="AA230" s="6"/>
      <c r="AB230" s="6"/>
    </row>
    <row r="231" spans="1:28" ht="12.7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6"/>
      <c r="AA231" s="6"/>
      <c r="AB231" s="6"/>
    </row>
    <row r="232" spans="1:28" ht="12.7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6"/>
      <c r="AA232" s="6"/>
      <c r="AB232" s="6"/>
    </row>
    <row r="233" spans="1:28" ht="15" customHeight="1">
      <c r="A233" s="6"/>
      <c r="B233" s="341" t="s">
        <v>400</v>
      </c>
      <c r="C233" s="341"/>
      <c r="D233" s="341"/>
      <c r="E233" s="341"/>
      <c r="F233" s="341"/>
      <c r="G233" s="341"/>
      <c r="H233" s="341"/>
      <c r="I233" s="341"/>
      <c r="J233" s="341"/>
      <c r="K233" s="341"/>
      <c r="L233" s="5"/>
      <c r="M233" s="5"/>
      <c r="N233" s="5"/>
      <c r="O233" s="5"/>
      <c r="P233" s="5"/>
      <c r="Q233" s="5"/>
      <c r="R233" s="15"/>
      <c r="S233" s="15"/>
      <c r="T233" s="15"/>
      <c r="U233" s="646" t="s">
        <v>293</v>
      </c>
      <c r="V233" s="647"/>
      <c r="W233" s="647"/>
      <c r="X233" s="648"/>
      <c r="Y233" s="544" t="s">
        <v>306</v>
      </c>
      <c r="Z233" s="505"/>
      <c r="AA233" s="544"/>
      <c r="AB233" s="544"/>
    </row>
    <row r="234" spans="1:28" ht="15" customHeight="1">
      <c r="A234" s="84"/>
      <c r="B234" s="339"/>
      <c r="C234" s="339"/>
      <c r="D234" s="339"/>
      <c r="E234" s="339"/>
      <c r="F234" s="339"/>
      <c r="G234" s="339"/>
      <c r="H234" s="339"/>
      <c r="I234" s="339"/>
      <c r="J234" s="339"/>
      <c r="K234" s="339"/>
      <c r="L234" s="5"/>
      <c r="M234" s="5"/>
      <c r="N234" s="5"/>
      <c r="O234" s="5"/>
      <c r="P234" s="5"/>
      <c r="Q234" s="5"/>
      <c r="R234" s="15"/>
      <c r="S234" s="15"/>
      <c r="T234" s="15"/>
      <c r="U234" s="201"/>
      <c r="V234" s="202"/>
      <c r="W234" s="460"/>
      <c r="X234" s="461"/>
      <c r="Y234" s="199"/>
      <c r="Z234" s="198"/>
      <c r="AA234" s="199"/>
      <c r="AB234" s="199"/>
    </row>
    <row r="235" spans="1:28" ht="15" customHeight="1">
      <c r="A235" s="126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5"/>
      <c r="O235" s="103"/>
      <c r="P235" s="104"/>
      <c r="Q235" s="104"/>
      <c r="R235" s="104"/>
      <c r="S235" s="165" t="s">
        <v>17</v>
      </c>
      <c r="T235" s="84"/>
      <c r="U235" s="327">
        <v>2009</v>
      </c>
      <c r="V235" s="533"/>
      <c r="W235" s="327">
        <v>2008</v>
      </c>
      <c r="X235" s="539"/>
      <c r="Y235" s="327">
        <v>2009</v>
      </c>
      <c r="Z235" s="328"/>
      <c r="AA235" s="327">
        <v>2008</v>
      </c>
      <c r="AB235" s="327"/>
    </row>
    <row r="236" spans="1:28" ht="15" customHeight="1">
      <c r="A236" s="6"/>
      <c r="B236" s="506" t="s">
        <v>38</v>
      </c>
      <c r="C236" s="506"/>
      <c r="D236" s="506"/>
      <c r="E236" s="506"/>
      <c r="F236" s="506"/>
      <c r="G236" s="506"/>
      <c r="H236" s="506"/>
      <c r="I236" s="506"/>
      <c r="J236" s="506"/>
      <c r="K236" s="506"/>
      <c r="L236" s="506"/>
      <c r="M236" s="506"/>
      <c r="N236" s="506"/>
      <c r="O236" s="506"/>
      <c r="P236" s="506"/>
      <c r="Q236" s="506"/>
      <c r="R236" s="506"/>
      <c r="S236" s="506"/>
      <c r="T236" s="506"/>
      <c r="U236" s="506"/>
      <c r="V236" s="506"/>
      <c r="W236" s="506"/>
      <c r="X236" s="506"/>
      <c r="Y236" s="506"/>
      <c r="Z236" s="506"/>
      <c r="AA236" s="506"/>
      <c r="AB236" s="506"/>
    </row>
    <row r="237" spans="1:28" ht="15" customHeight="1">
      <c r="A237" s="6"/>
      <c r="B237" s="619" t="s">
        <v>39</v>
      </c>
      <c r="C237" s="619"/>
      <c r="D237" s="619"/>
      <c r="E237" s="619"/>
      <c r="F237" s="619"/>
      <c r="G237" s="619"/>
      <c r="H237" s="619"/>
      <c r="I237" s="619"/>
      <c r="J237" s="619"/>
      <c r="K237" s="619"/>
      <c r="L237" s="619"/>
      <c r="M237" s="619"/>
      <c r="N237" s="619"/>
      <c r="O237" s="619"/>
      <c r="P237" s="619"/>
      <c r="Q237" s="619"/>
      <c r="R237" s="619"/>
      <c r="S237" s="236"/>
      <c r="T237" s="236"/>
      <c r="U237" s="534"/>
      <c r="V237" s="534"/>
      <c r="W237" s="540"/>
      <c r="X237" s="541"/>
      <c r="Y237" s="542"/>
      <c r="Z237" s="396"/>
      <c r="AA237" s="236"/>
      <c r="AB237" s="236"/>
    </row>
    <row r="238" spans="1:28" ht="15" customHeight="1">
      <c r="A238" s="6"/>
      <c r="B238" s="619" t="s">
        <v>40</v>
      </c>
      <c r="C238" s="619"/>
      <c r="D238" s="619"/>
      <c r="E238" s="619"/>
      <c r="F238" s="619"/>
      <c r="G238" s="619"/>
      <c r="H238" s="619"/>
      <c r="I238" s="619"/>
      <c r="J238" s="619"/>
      <c r="K238" s="619"/>
      <c r="L238" s="619"/>
      <c r="M238" s="619"/>
      <c r="N238" s="619"/>
      <c r="O238" s="619"/>
      <c r="P238" s="619"/>
      <c r="Q238" s="619"/>
      <c r="R238" s="619"/>
      <c r="S238" s="236"/>
      <c r="T238" s="236"/>
      <c r="U238" s="534"/>
      <c r="V238" s="534"/>
      <c r="W238" s="540"/>
      <c r="X238" s="541"/>
      <c r="Y238" s="542"/>
      <c r="Z238" s="396"/>
      <c r="AA238" s="236"/>
      <c r="AB238" s="236"/>
    </row>
    <row r="239" spans="1:28" ht="15" customHeight="1">
      <c r="A239" s="6"/>
      <c r="B239" s="241" t="s">
        <v>41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36"/>
      <c r="T239" s="236"/>
      <c r="U239" s="656"/>
      <c r="V239" s="657"/>
      <c r="W239" s="283"/>
      <c r="X239" s="338"/>
      <c r="Y239" s="542"/>
      <c r="Z239" s="396"/>
      <c r="AA239" s="236"/>
      <c r="AB239" s="236"/>
    </row>
    <row r="240" spans="1:28" ht="15" customHeight="1">
      <c r="A240" s="6"/>
      <c r="B240" s="309" t="s">
        <v>42</v>
      </c>
      <c r="C240" s="309"/>
      <c r="D240" s="309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236"/>
      <c r="T240" s="236"/>
      <c r="U240" s="656"/>
      <c r="V240" s="657"/>
      <c r="W240" s="283"/>
      <c r="X240" s="338"/>
      <c r="Y240" s="542"/>
      <c r="Z240" s="396"/>
      <c r="AA240" s="236"/>
      <c r="AB240" s="236"/>
    </row>
    <row r="241" spans="1:28" ht="16.5" customHeight="1">
      <c r="A241" s="6"/>
      <c r="B241" s="241" t="s">
        <v>43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36"/>
      <c r="T241" s="236"/>
      <c r="U241" s="283">
        <v>3875</v>
      </c>
      <c r="V241" s="613"/>
      <c r="W241" s="283">
        <v>6616</v>
      </c>
      <c r="X241" s="535"/>
      <c r="Y241" s="543">
        <v>5514</v>
      </c>
      <c r="Z241" s="512"/>
      <c r="AA241" s="458">
        <v>9414</v>
      </c>
      <c r="AB241" s="458"/>
    </row>
    <row r="242" spans="1:28" ht="15" customHeight="1">
      <c r="A242" s="6"/>
      <c r="B242" s="241" t="s">
        <v>44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36"/>
      <c r="T242" s="236"/>
      <c r="U242" s="283"/>
      <c r="V242" s="613"/>
      <c r="W242" s="283"/>
      <c r="X242" s="535"/>
      <c r="Y242" s="542"/>
      <c r="Z242" s="512"/>
      <c r="AA242" s="458"/>
      <c r="AB242" s="458"/>
    </row>
    <row r="243" spans="1:28" ht="15" customHeight="1">
      <c r="A243" s="6"/>
      <c r="B243" s="325" t="s">
        <v>45</v>
      </c>
      <c r="C243" s="325"/>
      <c r="D243" s="325"/>
      <c r="E243" s="325"/>
      <c r="F243" s="325"/>
      <c r="G243" s="325"/>
      <c r="H243" s="325"/>
      <c r="I243" s="325"/>
      <c r="J243" s="325"/>
      <c r="K243" s="325"/>
      <c r="L243" s="325"/>
      <c r="M243" s="325"/>
      <c r="N243" s="325"/>
      <c r="O243" s="325"/>
      <c r="P243" s="325"/>
      <c r="Q243" s="325"/>
      <c r="R243" s="325"/>
      <c r="S243" s="442"/>
      <c r="T243" s="412"/>
      <c r="U243" s="291"/>
      <c r="V243" s="658"/>
      <c r="W243" s="291"/>
      <c r="X243" s="546"/>
      <c r="Y243" s="500"/>
      <c r="Z243" s="456"/>
      <c r="AA243" s="291"/>
      <c r="AB243" s="291"/>
    </row>
    <row r="244" spans="1:28" ht="15" customHeight="1" thickBot="1">
      <c r="A244" s="84"/>
      <c r="B244" s="440" t="s">
        <v>46</v>
      </c>
      <c r="C244" s="440"/>
      <c r="D244" s="440"/>
      <c r="E244" s="440"/>
      <c r="F244" s="440"/>
      <c r="G244" s="440"/>
      <c r="H244" s="440"/>
      <c r="I244" s="440"/>
      <c r="J244" s="440"/>
      <c r="K244" s="440"/>
      <c r="L244" s="440"/>
      <c r="M244" s="440"/>
      <c r="N244" s="440"/>
      <c r="O244" s="440"/>
      <c r="P244" s="440"/>
      <c r="Q244" s="440"/>
      <c r="R244" s="440"/>
      <c r="S244" s="660">
        <v>-10</v>
      </c>
      <c r="T244" s="661"/>
      <c r="U244" s="514">
        <f>SUM(U238:V243)</f>
        <v>3875</v>
      </c>
      <c r="V244" s="659"/>
      <c r="W244" s="514">
        <f>SUM(W241:W243)</f>
        <v>6616</v>
      </c>
      <c r="X244" s="545"/>
      <c r="Y244" s="497">
        <f>Y241</f>
        <v>5514</v>
      </c>
      <c r="Z244" s="498"/>
      <c r="AA244" s="289">
        <f>SUM(AA241:AA243)</f>
        <v>9414</v>
      </c>
      <c r="AB244" s="289"/>
    </row>
    <row r="245" spans="1:28" ht="15" customHeight="1" thickTop="1">
      <c r="A245" s="126"/>
      <c r="B245" s="324" t="s">
        <v>47</v>
      </c>
      <c r="C245" s="324"/>
      <c r="D245" s="324"/>
      <c r="E245" s="324"/>
      <c r="F245" s="324"/>
      <c r="G245" s="324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</row>
    <row r="246" spans="1:28" ht="15" customHeight="1">
      <c r="A246" s="6"/>
      <c r="B246" s="241" t="s">
        <v>48</v>
      </c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36"/>
      <c r="T246" s="236"/>
      <c r="U246" s="232">
        <v>1782282</v>
      </c>
      <c r="V246" s="512"/>
      <c r="W246" s="232">
        <v>1696140</v>
      </c>
      <c r="X246" s="233"/>
      <c r="Y246" s="395">
        <v>2535959</v>
      </c>
      <c r="Z246" s="512"/>
      <c r="AA246" s="283">
        <v>2413390</v>
      </c>
      <c r="AB246" s="283"/>
    </row>
    <row r="247" spans="1:28" ht="15" customHeight="1">
      <c r="A247" s="6"/>
      <c r="B247" s="241" t="s">
        <v>49</v>
      </c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36"/>
      <c r="T247" s="236"/>
      <c r="U247" s="232"/>
      <c r="V247" s="512"/>
      <c r="W247" s="232"/>
      <c r="X247" s="233"/>
      <c r="Y247" s="401"/>
      <c r="Z247" s="512"/>
      <c r="AA247" s="283"/>
      <c r="AB247" s="283"/>
    </row>
    <row r="248" spans="1:28" ht="15" customHeight="1">
      <c r="A248" s="126"/>
      <c r="B248" s="241" t="s">
        <v>50</v>
      </c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36"/>
      <c r="T248" s="236"/>
      <c r="U248" s="232">
        <v>950356</v>
      </c>
      <c r="V248" s="512"/>
      <c r="W248" s="232">
        <v>1102065</v>
      </c>
      <c r="X248" s="233"/>
      <c r="Y248" s="395">
        <v>1352235</v>
      </c>
      <c r="Z248" s="512"/>
      <c r="AA248" s="283">
        <v>1568097</v>
      </c>
      <c r="AB248" s="283"/>
    </row>
    <row r="249" spans="1:28" ht="15" customHeight="1">
      <c r="A249" s="6"/>
      <c r="B249" s="241" t="s">
        <v>51</v>
      </c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36"/>
      <c r="T249" s="236"/>
      <c r="U249" s="232">
        <v>49010</v>
      </c>
      <c r="V249" s="512"/>
      <c r="W249" s="232">
        <v>57076</v>
      </c>
      <c r="X249" s="233"/>
      <c r="Y249" s="395">
        <v>69735</v>
      </c>
      <c r="Z249" s="512"/>
      <c r="AA249" s="283">
        <v>81212</v>
      </c>
      <c r="AB249" s="283"/>
    </row>
    <row r="250" spans="1:28" ht="15" customHeight="1">
      <c r="A250" s="6"/>
      <c r="B250" s="309" t="s">
        <v>52</v>
      </c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  <c r="S250" s="236"/>
      <c r="T250" s="236"/>
      <c r="U250" s="232">
        <v>16906</v>
      </c>
      <c r="V250" s="512"/>
      <c r="W250" s="232">
        <v>14405</v>
      </c>
      <c r="X250" s="233"/>
      <c r="Y250" s="401">
        <v>24055</v>
      </c>
      <c r="Z250" s="512"/>
      <c r="AA250" s="283">
        <v>20496</v>
      </c>
      <c r="AB250" s="283"/>
    </row>
    <row r="251" spans="1:28" ht="15" customHeight="1">
      <c r="A251" s="6"/>
      <c r="B251" s="325" t="s">
        <v>53</v>
      </c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442"/>
      <c r="T251" s="412"/>
      <c r="U251" s="304"/>
      <c r="V251" s="456"/>
      <c r="W251" s="304"/>
      <c r="X251" s="527"/>
      <c r="Y251" s="500"/>
      <c r="Z251" s="456"/>
      <c r="AA251" s="291"/>
      <c r="AB251" s="291"/>
    </row>
    <row r="252" spans="1:28" ht="15" customHeight="1" thickBot="1">
      <c r="A252" s="127"/>
      <c r="B252" s="440" t="s">
        <v>54</v>
      </c>
      <c r="C252" s="440"/>
      <c r="D252" s="440"/>
      <c r="E252" s="440"/>
      <c r="F252" s="440"/>
      <c r="G252" s="440"/>
      <c r="H252" s="440"/>
      <c r="I252" s="440"/>
      <c r="J252" s="440"/>
      <c r="K252" s="440"/>
      <c r="L252" s="440"/>
      <c r="M252" s="440"/>
      <c r="N252" s="440"/>
      <c r="O252" s="440"/>
      <c r="P252" s="440"/>
      <c r="Q252" s="440"/>
      <c r="R252" s="440"/>
      <c r="S252" s="660">
        <v>-11</v>
      </c>
      <c r="T252" s="661"/>
      <c r="U252" s="514">
        <f>SUM(U246:U251)</f>
        <v>2798554</v>
      </c>
      <c r="V252" s="498"/>
      <c r="W252" s="514">
        <f>SUM(W246:W251)</f>
        <v>2869686</v>
      </c>
      <c r="X252" s="526"/>
      <c r="Y252" s="530">
        <f>SUM(Y246:Y251)</f>
        <v>3981984</v>
      </c>
      <c r="Z252" s="695"/>
      <c r="AA252" s="530">
        <f>SUM(AA246:AA251)</f>
        <v>4083195</v>
      </c>
      <c r="AB252" s="530"/>
    </row>
    <row r="253" spans="1:28" ht="13.5" thickTop="1">
      <c r="A253" s="6"/>
      <c r="B253" s="441" t="s">
        <v>55</v>
      </c>
      <c r="C253" s="441"/>
      <c r="D253" s="441"/>
      <c r="E253" s="441"/>
      <c r="F253" s="441"/>
      <c r="G253" s="441"/>
      <c r="H253" s="441"/>
      <c r="I253" s="441"/>
      <c r="J253" s="441"/>
      <c r="K253" s="441"/>
      <c r="L253" s="441"/>
      <c r="M253" s="441"/>
      <c r="N253" s="441"/>
      <c r="O253" s="441"/>
      <c r="P253" s="441"/>
      <c r="Q253" s="441"/>
      <c r="R253" s="441"/>
      <c r="S253" s="536"/>
      <c r="T253" s="536"/>
      <c r="U253" s="536"/>
      <c r="V253" s="464"/>
      <c r="W253" s="547"/>
      <c r="X253" s="694"/>
      <c r="Y253" s="532"/>
      <c r="Z253" s="464"/>
      <c r="AA253" s="547"/>
      <c r="AB253" s="547"/>
    </row>
    <row r="254" spans="1:28" ht="12.75">
      <c r="A254" s="6"/>
      <c r="B254" s="537" t="s">
        <v>56</v>
      </c>
      <c r="C254" s="537"/>
      <c r="D254" s="537"/>
      <c r="E254" s="537"/>
      <c r="F254" s="537"/>
      <c r="G254" s="537"/>
      <c r="H254" s="537"/>
      <c r="I254" s="537"/>
      <c r="J254" s="537"/>
      <c r="K254" s="537"/>
      <c r="L254" s="537"/>
      <c r="M254" s="537"/>
      <c r="N254" s="537"/>
      <c r="O254" s="537"/>
      <c r="P254" s="537"/>
      <c r="Q254" s="537"/>
      <c r="R254" s="537"/>
      <c r="S254" s="308"/>
      <c r="T254" s="308"/>
      <c r="U254" s="308"/>
      <c r="V254" s="396"/>
      <c r="W254" s="510"/>
      <c r="X254" s="531"/>
      <c r="Y254" s="513"/>
      <c r="Z254" s="396"/>
      <c r="AA254" s="510"/>
      <c r="AB254" s="510"/>
    </row>
    <row r="255" spans="1:28" ht="15.75" customHeight="1">
      <c r="A255" s="6"/>
      <c r="B255" s="537" t="s">
        <v>57</v>
      </c>
      <c r="C255" s="537"/>
      <c r="D255" s="537"/>
      <c r="E255" s="537"/>
      <c r="F255" s="537"/>
      <c r="G255" s="537"/>
      <c r="H255" s="537"/>
      <c r="I255" s="537"/>
      <c r="J255" s="537"/>
      <c r="K255" s="537"/>
      <c r="L255" s="537"/>
      <c r="M255" s="537"/>
      <c r="N255" s="537"/>
      <c r="O255" s="537"/>
      <c r="P255" s="537"/>
      <c r="Q255" s="537"/>
      <c r="R255" s="537"/>
      <c r="S255" s="537"/>
      <c r="T255" s="537"/>
      <c r="U255" s="537"/>
      <c r="V255" s="537"/>
      <c r="W255" s="537"/>
      <c r="X255" s="537"/>
      <c r="Y255" s="537"/>
      <c r="Z255" s="537"/>
      <c r="AA255" s="537"/>
      <c r="AB255" s="537"/>
    </row>
    <row r="256" spans="1:28" ht="15.75" customHeight="1">
      <c r="A256" s="6"/>
      <c r="B256" s="241" t="s">
        <v>58</v>
      </c>
      <c r="C256" s="241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308"/>
      <c r="T256" s="308"/>
      <c r="U256" s="283"/>
      <c r="V256" s="396"/>
      <c r="W256" s="283"/>
      <c r="X256" s="338"/>
      <c r="Y256" s="401"/>
      <c r="Z256" s="396"/>
      <c r="AA256" s="283"/>
      <c r="AB256" s="283"/>
    </row>
    <row r="257" spans="1:28" ht="15.75" customHeight="1">
      <c r="A257" s="6"/>
      <c r="B257" s="241" t="s">
        <v>59</v>
      </c>
      <c r="C257" s="241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308"/>
      <c r="T257" s="308"/>
      <c r="U257" s="236"/>
      <c r="V257" s="396"/>
      <c r="W257" s="283"/>
      <c r="X257" s="400"/>
      <c r="Y257" s="401"/>
      <c r="Z257" s="396"/>
      <c r="AA257" s="283"/>
      <c r="AB257" s="283"/>
    </row>
    <row r="258" spans="1:28" ht="15.75" customHeight="1">
      <c r="A258" s="6"/>
      <c r="B258" s="241" t="s">
        <v>60</v>
      </c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308"/>
      <c r="T258" s="308"/>
      <c r="U258" s="236"/>
      <c r="V258" s="512"/>
      <c r="W258" s="283"/>
      <c r="X258" s="400"/>
      <c r="Y258" s="401"/>
      <c r="Z258" s="512"/>
      <c r="AA258" s="283"/>
      <c r="AB258" s="283"/>
    </row>
    <row r="259" spans="1:28" ht="14.25" customHeight="1">
      <c r="A259" s="6"/>
      <c r="B259" s="241" t="s">
        <v>61</v>
      </c>
      <c r="C259" s="241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308"/>
      <c r="T259" s="308"/>
      <c r="U259" s="283"/>
      <c r="V259" s="512"/>
      <c r="W259" s="283"/>
      <c r="X259" s="535"/>
      <c r="Y259" s="401"/>
      <c r="Z259" s="512"/>
      <c r="AA259" s="283"/>
      <c r="AB259" s="283"/>
    </row>
    <row r="260" spans="1:28" ht="18" customHeight="1">
      <c r="A260" s="6"/>
      <c r="B260" s="241" t="s">
        <v>62</v>
      </c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308"/>
      <c r="T260" s="308"/>
      <c r="U260" s="232">
        <v>8850</v>
      </c>
      <c r="V260" s="512"/>
      <c r="W260" s="232">
        <v>8654</v>
      </c>
      <c r="X260" s="233"/>
      <c r="Y260" s="401">
        <v>12592</v>
      </c>
      <c r="Z260" s="512"/>
      <c r="AA260" s="283">
        <v>12314</v>
      </c>
      <c r="AB260" s="283"/>
    </row>
    <row r="261" spans="1:28" ht="17.25" customHeight="1">
      <c r="A261" s="6"/>
      <c r="B261" s="241" t="s">
        <v>63</v>
      </c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308"/>
      <c r="T261" s="308"/>
      <c r="U261" s="232"/>
      <c r="V261" s="512"/>
      <c r="W261" s="232"/>
      <c r="X261" s="233"/>
      <c r="Y261" s="401"/>
      <c r="Z261" s="512"/>
      <c r="AA261" s="283"/>
      <c r="AB261" s="283"/>
    </row>
    <row r="262" spans="1:28" ht="17.25" customHeight="1">
      <c r="A262" s="6"/>
      <c r="B262" s="241" t="s">
        <v>64</v>
      </c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308"/>
      <c r="T262" s="308"/>
      <c r="U262" s="542"/>
      <c r="V262" s="512"/>
      <c r="W262" s="232"/>
      <c r="X262" s="528"/>
      <c r="Y262" s="401"/>
      <c r="Z262" s="512"/>
      <c r="AA262" s="283"/>
      <c r="AB262" s="283"/>
    </row>
    <row r="263" spans="1:28" ht="14.25" customHeight="1">
      <c r="A263" s="6"/>
      <c r="B263" s="325" t="s">
        <v>65</v>
      </c>
      <c r="C263" s="325"/>
      <c r="D263" s="325"/>
      <c r="E263" s="325"/>
      <c r="F263" s="325"/>
      <c r="G263" s="325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442"/>
      <c r="T263" s="412"/>
      <c r="U263" s="304"/>
      <c r="V263" s="456"/>
      <c r="W263" s="304"/>
      <c r="X263" s="527"/>
      <c r="Y263" s="500"/>
      <c r="Z263" s="456"/>
      <c r="AA263" s="304"/>
      <c r="AB263" s="304"/>
    </row>
    <row r="264" spans="1:28" ht="15" customHeight="1">
      <c r="A264" s="6"/>
      <c r="B264" s="655" t="s">
        <v>66</v>
      </c>
      <c r="C264" s="655"/>
      <c r="D264" s="655"/>
      <c r="E264" s="655"/>
      <c r="F264" s="655"/>
      <c r="G264" s="655"/>
      <c r="H264" s="655"/>
      <c r="I264" s="655"/>
      <c r="J264" s="655"/>
      <c r="K264" s="655"/>
      <c r="L264" s="655"/>
      <c r="M264" s="655"/>
      <c r="N264" s="655"/>
      <c r="O264" s="655"/>
      <c r="P264" s="655"/>
      <c r="Q264" s="655"/>
      <c r="R264" s="655"/>
      <c r="S264" s="308">
        <v>-12</v>
      </c>
      <c r="T264" s="308"/>
      <c r="U264" s="517">
        <f>SUM(U256:V263)</f>
        <v>8850</v>
      </c>
      <c r="V264" s="529"/>
      <c r="W264" s="517">
        <f>SUM(W256:X263)</f>
        <v>8654</v>
      </c>
      <c r="X264" s="525"/>
      <c r="Y264" s="523">
        <f>Y260</f>
        <v>12592</v>
      </c>
      <c r="Z264" s="524"/>
      <c r="AA264" s="517">
        <f>AA260</f>
        <v>12314</v>
      </c>
      <c r="AB264" s="517"/>
    </row>
    <row r="265" spans="1:28" ht="14.25" customHeight="1" thickBot="1">
      <c r="A265" s="84"/>
      <c r="B265" s="440" t="s">
        <v>67</v>
      </c>
      <c r="C265" s="440"/>
      <c r="D265" s="440"/>
      <c r="E265" s="440"/>
      <c r="F265" s="440"/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440"/>
      <c r="R265" s="440"/>
      <c r="S265" s="307"/>
      <c r="T265" s="307"/>
      <c r="U265" s="514">
        <f>U264+U252+U244+U253+U254</f>
        <v>2811279</v>
      </c>
      <c r="V265" s="498"/>
      <c r="W265" s="514">
        <f>W264+W252+W244+W253+W254</f>
        <v>2884956</v>
      </c>
      <c r="X265" s="526"/>
      <c r="Y265" s="530">
        <f>Y264+Y252+Y244</f>
        <v>4000090</v>
      </c>
      <c r="Z265" s="498"/>
      <c r="AA265" s="514">
        <f>AA264+AA252+AA244</f>
        <v>4104923</v>
      </c>
      <c r="AB265" s="514"/>
    </row>
    <row r="266" spans="1:28" ht="13.5" thickTop="1">
      <c r="A266" s="6"/>
      <c r="B266" s="441" t="s">
        <v>68</v>
      </c>
      <c r="C266" s="441"/>
      <c r="D266" s="441"/>
      <c r="E266" s="441"/>
      <c r="F266" s="441"/>
      <c r="G266" s="441"/>
      <c r="H266" s="441"/>
      <c r="I266" s="441"/>
      <c r="J266" s="441"/>
      <c r="K266" s="441"/>
      <c r="L266" s="441"/>
      <c r="M266" s="441"/>
      <c r="N266" s="441"/>
      <c r="O266" s="441"/>
      <c r="P266" s="441"/>
      <c r="Q266" s="441"/>
      <c r="R266" s="441"/>
      <c r="S266" s="521"/>
      <c r="T266" s="521"/>
      <c r="U266" s="521"/>
      <c r="V266" s="464"/>
      <c r="W266" s="515"/>
      <c r="X266" s="522"/>
      <c r="Y266" s="532"/>
      <c r="Z266" s="464"/>
      <c r="AA266" s="547"/>
      <c r="AB266" s="547"/>
    </row>
    <row r="267" spans="1:28" ht="11.25" customHeight="1">
      <c r="A267" s="6"/>
      <c r="B267" s="619" t="s">
        <v>69</v>
      </c>
      <c r="C267" s="619"/>
      <c r="D267" s="619"/>
      <c r="E267" s="619"/>
      <c r="F267" s="619"/>
      <c r="G267" s="619"/>
      <c r="H267" s="619"/>
      <c r="I267" s="619"/>
      <c r="J267" s="619"/>
      <c r="K267" s="619"/>
      <c r="L267" s="619"/>
      <c r="M267" s="619"/>
      <c r="N267" s="619"/>
      <c r="O267" s="619"/>
      <c r="P267" s="619"/>
      <c r="Q267" s="619"/>
      <c r="R267" s="619"/>
      <c r="S267" s="236"/>
      <c r="T267" s="236"/>
      <c r="U267" s="236"/>
      <c r="V267" s="396"/>
      <c r="W267" s="507"/>
      <c r="X267" s="508"/>
      <c r="Y267" s="513"/>
      <c r="Z267" s="396"/>
      <c r="AA267" s="510"/>
      <c r="AB267" s="510"/>
    </row>
    <row r="268" spans="1:28" ht="14.25" customHeight="1">
      <c r="A268" s="6"/>
      <c r="B268" s="241" t="s">
        <v>70</v>
      </c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343">
        <v>-13</v>
      </c>
      <c r="T268" s="344"/>
      <c r="U268" s="283">
        <v>1025884</v>
      </c>
      <c r="V268" s="396"/>
      <c r="W268" s="283">
        <v>1115365</v>
      </c>
      <c r="X268" s="338"/>
      <c r="Y268" s="230">
        <v>1459701</v>
      </c>
      <c r="Z268" s="512"/>
      <c r="AA268" s="459">
        <v>1587021</v>
      </c>
      <c r="AB268" s="459"/>
    </row>
    <row r="269" spans="1:28" ht="14.25" customHeight="1">
      <c r="A269" s="6"/>
      <c r="B269" s="241" t="s">
        <v>71</v>
      </c>
      <c r="C269" s="241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343"/>
      <c r="T269" s="344"/>
      <c r="U269" s="283"/>
      <c r="V269" s="396"/>
      <c r="W269" s="283"/>
      <c r="X269" s="338"/>
      <c r="Y269" s="513"/>
      <c r="Z269" s="396"/>
      <c r="AA269" s="510"/>
      <c r="AB269" s="510"/>
    </row>
    <row r="270" spans="1:28" ht="10.5" customHeight="1">
      <c r="A270" s="6"/>
      <c r="B270" s="241" t="s">
        <v>72</v>
      </c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343"/>
      <c r="T270" s="344"/>
      <c r="U270" s="283"/>
      <c r="V270" s="396"/>
      <c r="W270" s="283"/>
      <c r="X270" s="338"/>
      <c r="Y270" s="513"/>
      <c r="Z270" s="396"/>
      <c r="AA270" s="510"/>
      <c r="AB270" s="510"/>
    </row>
    <row r="271" spans="1:28" ht="10.5" customHeight="1">
      <c r="A271" s="6"/>
      <c r="B271" s="241" t="s">
        <v>73</v>
      </c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682" t="s">
        <v>338</v>
      </c>
      <c r="T271" s="236"/>
      <c r="U271" s="496">
        <v>348971</v>
      </c>
      <c r="V271" s="323"/>
      <c r="W271" s="283">
        <v>344340</v>
      </c>
      <c r="X271" s="400"/>
      <c r="Y271" s="230">
        <v>496541</v>
      </c>
      <c r="Z271" s="512"/>
      <c r="AA271" s="459">
        <v>489952</v>
      </c>
      <c r="AB271" s="459"/>
    </row>
    <row r="272" spans="1:28" ht="14.25" customHeight="1">
      <c r="A272" s="6"/>
      <c r="B272" s="241" t="s">
        <v>74</v>
      </c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442"/>
      <c r="T272" s="412"/>
      <c r="U272" s="291"/>
      <c r="V272" s="328"/>
      <c r="W272" s="291">
        <v>9233</v>
      </c>
      <c r="X272" s="405"/>
      <c r="Y272" s="500"/>
      <c r="Z272" s="328"/>
      <c r="AA272" s="304">
        <v>13137</v>
      </c>
      <c r="AB272" s="304"/>
    </row>
    <row r="273" spans="1:28" ht="14.25" customHeight="1">
      <c r="A273" s="6"/>
      <c r="B273" s="655" t="s">
        <v>75</v>
      </c>
      <c r="C273" s="655"/>
      <c r="D273" s="655"/>
      <c r="E273" s="655"/>
      <c r="F273" s="655"/>
      <c r="G273" s="655"/>
      <c r="H273" s="655"/>
      <c r="I273" s="655"/>
      <c r="J273" s="655"/>
      <c r="K273" s="655"/>
      <c r="L273" s="655"/>
      <c r="M273" s="655"/>
      <c r="N273" s="655"/>
      <c r="O273" s="655"/>
      <c r="P273" s="655"/>
      <c r="Q273" s="655"/>
      <c r="R273" s="655"/>
      <c r="S273" s="683"/>
      <c r="T273" s="683"/>
      <c r="U273" s="517">
        <f>SUM(U268:V272)</f>
        <v>1374855</v>
      </c>
      <c r="V273" s="319"/>
      <c r="W273" s="517">
        <f>SUM(W268:X272)</f>
        <v>1468938</v>
      </c>
      <c r="X273" s="408"/>
      <c r="Y273" s="696">
        <f>SUM(Y268:Y272)</f>
        <v>1956242</v>
      </c>
      <c r="Z273" s="319"/>
      <c r="AA273" s="517">
        <f>SUM(AA268:AA272)</f>
        <v>2090110</v>
      </c>
      <c r="AB273" s="517"/>
    </row>
    <row r="274" spans="1:28" ht="14.25" customHeight="1" thickBot="1">
      <c r="A274" s="46"/>
      <c r="B274" s="537" t="s">
        <v>76</v>
      </c>
      <c r="C274" s="537"/>
      <c r="D274" s="537"/>
      <c r="E274" s="537"/>
      <c r="F274" s="537"/>
      <c r="G274" s="537"/>
      <c r="H274" s="537"/>
      <c r="I274" s="537"/>
      <c r="J274" s="537"/>
      <c r="K274" s="537"/>
      <c r="L274" s="537"/>
      <c r="M274" s="537"/>
      <c r="N274" s="537"/>
      <c r="O274" s="537"/>
      <c r="P274" s="537"/>
      <c r="Q274" s="537"/>
      <c r="R274" s="537"/>
      <c r="S274" s="312"/>
      <c r="T274" s="312"/>
      <c r="U274" s="312"/>
      <c r="V274" s="411"/>
      <c r="W274" s="519"/>
      <c r="X274" s="520"/>
      <c r="Y274" s="518"/>
      <c r="Z274" s="411"/>
      <c r="AA274" s="519"/>
      <c r="AB274" s="519"/>
    </row>
    <row r="275" spans="1:28" s="19" customFormat="1" ht="12" customHeight="1" thickTop="1">
      <c r="A275" s="9"/>
      <c r="B275" s="537" t="s">
        <v>77</v>
      </c>
      <c r="C275" s="537"/>
      <c r="D275" s="537"/>
      <c r="E275" s="537"/>
      <c r="F275" s="537"/>
      <c r="G275" s="537"/>
      <c r="H275" s="537"/>
      <c r="I275" s="537"/>
      <c r="J275" s="537"/>
      <c r="K275" s="537"/>
      <c r="L275" s="537"/>
      <c r="M275" s="537"/>
      <c r="N275" s="537"/>
      <c r="O275" s="537"/>
      <c r="P275" s="537"/>
      <c r="Q275" s="537"/>
      <c r="R275" s="537"/>
      <c r="S275" s="236"/>
      <c r="T275" s="236"/>
      <c r="U275" s="236"/>
      <c r="V275" s="396"/>
      <c r="W275" s="507"/>
      <c r="X275" s="508"/>
      <c r="Y275" s="513"/>
      <c r="Z275" s="396"/>
      <c r="AA275" s="510"/>
      <c r="AB275" s="510"/>
    </row>
    <row r="276" spans="1:28" ht="14.25" customHeight="1">
      <c r="A276" s="6"/>
      <c r="B276" s="558" t="s">
        <v>78</v>
      </c>
      <c r="C276" s="558"/>
      <c r="D276" s="558"/>
      <c r="E276" s="558"/>
      <c r="F276" s="558"/>
      <c r="G276" s="558"/>
      <c r="H276" s="558"/>
      <c r="I276" s="558"/>
      <c r="J276" s="558"/>
      <c r="K276" s="558"/>
      <c r="L276" s="558"/>
      <c r="M276" s="558"/>
      <c r="N276" s="558"/>
      <c r="O276" s="558"/>
      <c r="P276" s="558"/>
      <c r="Q276" s="558"/>
      <c r="R276" s="558"/>
      <c r="S276" s="343">
        <v>-15</v>
      </c>
      <c r="T276" s="344"/>
      <c r="U276" s="232">
        <v>1854474</v>
      </c>
      <c r="V276" s="396"/>
      <c r="W276" s="232">
        <v>1977260</v>
      </c>
      <c r="X276" s="509"/>
      <c r="Y276" s="230">
        <v>2638679</v>
      </c>
      <c r="Z276" s="512"/>
      <c r="AA276" s="459">
        <v>2813388</v>
      </c>
      <c r="AB276" s="459"/>
    </row>
    <row r="277" spans="1:28" ht="14.25" customHeight="1">
      <c r="A277" s="6"/>
      <c r="B277" s="558" t="s">
        <v>430</v>
      </c>
      <c r="C277" s="558"/>
      <c r="D277" s="558"/>
      <c r="E277" s="558"/>
      <c r="F277" s="558"/>
      <c r="G277" s="558"/>
      <c r="H277" s="558"/>
      <c r="I277" s="558"/>
      <c r="J277" s="558"/>
      <c r="K277" s="558"/>
      <c r="L277" s="558"/>
      <c r="M277" s="558"/>
      <c r="N277" s="558"/>
      <c r="O277" s="558"/>
      <c r="P277" s="558"/>
      <c r="Q277" s="558"/>
      <c r="R277" s="558"/>
      <c r="S277" s="343">
        <v>-16</v>
      </c>
      <c r="T277" s="344"/>
      <c r="U277" s="232">
        <v>343889</v>
      </c>
      <c r="V277" s="396"/>
      <c r="W277" s="232"/>
      <c r="X277" s="509"/>
      <c r="Y277" s="511">
        <v>489310</v>
      </c>
      <c r="Z277" s="512"/>
      <c r="AA277" s="459"/>
      <c r="AB277" s="459"/>
    </row>
    <row r="278" spans="1:28" ht="14.25" customHeight="1">
      <c r="A278" s="6"/>
      <c r="B278" s="558" t="s">
        <v>79</v>
      </c>
      <c r="C278" s="558"/>
      <c r="D278" s="558"/>
      <c r="E278" s="558"/>
      <c r="F278" s="558"/>
      <c r="G278" s="558"/>
      <c r="H278" s="558"/>
      <c r="I278" s="558"/>
      <c r="J278" s="558"/>
      <c r="K278" s="558"/>
      <c r="L278" s="558"/>
      <c r="M278" s="558"/>
      <c r="N278" s="558"/>
      <c r="O278" s="558"/>
      <c r="P278" s="558"/>
      <c r="Q278" s="558"/>
      <c r="R278" s="558"/>
      <c r="S278" s="343">
        <v>-17</v>
      </c>
      <c r="T278" s="344"/>
      <c r="U278" s="232">
        <v>64985</v>
      </c>
      <c r="V278" s="396"/>
      <c r="W278" s="232">
        <v>37964</v>
      </c>
      <c r="X278" s="509"/>
      <c r="Y278" s="230">
        <v>92465</v>
      </c>
      <c r="Z278" s="512"/>
      <c r="AA278" s="459">
        <v>54018</v>
      </c>
      <c r="AB278" s="459"/>
    </row>
    <row r="279" spans="1:28" ht="10.5" customHeight="1">
      <c r="A279" s="6"/>
      <c r="B279" s="241" t="s">
        <v>80</v>
      </c>
      <c r="C279" s="241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684"/>
      <c r="T279" s="684"/>
      <c r="U279" s="232"/>
      <c r="V279" s="396"/>
      <c r="W279" s="232"/>
      <c r="X279" s="509"/>
      <c r="Y279" s="511"/>
      <c r="Z279" s="512"/>
      <c r="AA279" s="459"/>
      <c r="AB279" s="459"/>
    </row>
    <row r="280" spans="1:28" ht="11.25" customHeight="1">
      <c r="A280" s="6"/>
      <c r="B280" s="241" t="s">
        <v>81</v>
      </c>
      <c r="C280" s="241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343"/>
      <c r="T280" s="344"/>
      <c r="U280" s="232"/>
      <c r="V280" s="396"/>
      <c r="W280" s="232"/>
      <c r="X280" s="509"/>
      <c r="Y280" s="511"/>
      <c r="Z280" s="512"/>
      <c r="AA280" s="459"/>
      <c r="AB280" s="459"/>
    </row>
    <row r="281" spans="1:28" ht="14.25" customHeight="1" thickBot="1">
      <c r="A281" s="46"/>
      <c r="B281" s="241" t="s">
        <v>82</v>
      </c>
      <c r="C281" s="241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343">
        <v>-18</v>
      </c>
      <c r="T281" s="344"/>
      <c r="U281" s="232">
        <v>9577</v>
      </c>
      <c r="V281" s="396"/>
      <c r="W281" s="232">
        <v>10534</v>
      </c>
      <c r="X281" s="509"/>
      <c r="Y281" s="230">
        <v>13627</v>
      </c>
      <c r="Z281" s="512"/>
      <c r="AA281" s="459">
        <v>14989</v>
      </c>
      <c r="AB281" s="459"/>
    </row>
    <row r="282" spans="1:28" ht="14.25" customHeight="1" thickBot="1" thickTop="1">
      <c r="A282" s="3"/>
      <c r="B282" s="440" t="s">
        <v>83</v>
      </c>
      <c r="C282" s="440"/>
      <c r="D282" s="440"/>
      <c r="E282" s="440"/>
      <c r="F282" s="440"/>
      <c r="G282" s="440"/>
      <c r="H282" s="440"/>
      <c r="I282" s="440"/>
      <c r="J282" s="440"/>
      <c r="K282" s="440"/>
      <c r="L282" s="440"/>
      <c r="M282" s="440"/>
      <c r="N282" s="440"/>
      <c r="O282" s="440"/>
      <c r="P282" s="440"/>
      <c r="Q282" s="440"/>
      <c r="R282" s="440"/>
      <c r="S282" s="307"/>
      <c r="T282" s="307"/>
      <c r="U282" s="514">
        <f>SUM(U276:V281)</f>
        <v>2272925</v>
      </c>
      <c r="V282" s="499"/>
      <c r="W282" s="514">
        <f>SUM(W276:X281)</f>
        <v>2025758</v>
      </c>
      <c r="X282" s="538"/>
      <c r="Y282" s="497">
        <f>SUM(Y276:Y281)</f>
        <v>3234081</v>
      </c>
      <c r="Z282" s="499"/>
      <c r="AA282" s="514">
        <f>SUM(AA276:AA281)</f>
        <v>2882395</v>
      </c>
      <c r="AB282" s="514"/>
    </row>
    <row r="283" spans="1:28" ht="12" customHeight="1" thickTop="1">
      <c r="A283" s="6"/>
      <c r="B283" s="441" t="s">
        <v>84</v>
      </c>
      <c r="C283" s="441"/>
      <c r="D283" s="441"/>
      <c r="E283" s="441"/>
      <c r="F283" s="441"/>
      <c r="G283" s="441"/>
      <c r="H283" s="441"/>
      <c r="I283" s="441"/>
      <c r="J283" s="441"/>
      <c r="K283" s="441"/>
      <c r="L283" s="441"/>
      <c r="M283" s="441"/>
      <c r="N283" s="441"/>
      <c r="O283" s="441"/>
      <c r="P283" s="441"/>
      <c r="Q283" s="441"/>
      <c r="R283" s="441"/>
      <c r="S283" s="521"/>
      <c r="T283" s="521"/>
      <c r="U283" s="521"/>
      <c r="V283" s="464"/>
      <c r="W283" s="515"/>
      <c r="X283" s="522"/>
      <c r="Y283" s="463"/>
      <c r="Z283" s="464"/>
      <c r="AA283" s="515"/>
      <c r="AB283" s="515"/>
    </row>
    <row r="284" spans="1:28" ht="11.25" customHeight="1">
      <c r="A284" s="6"/>
      <c r="B284" s="241" t="s">
        <v>58</v>
      </c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36"/>
      <c r="T284" s="236"/>
      <c r="U284" s="236"/>
      <c r="V284" s="396"/>
      <c r="W284" s="507"/>
      <c r="X284" s="508"/>
      <c r="Y284" s="513"/>
      <c r="Z284" s="396"/>
      <c r="AA284" s="510"/>
      <c r="AB284" s="510"/>
    </row>
    <row r="285" spans="1:28" ht="14.25" customHeight="1">
      <c r="A285" s="6"/>
      <c r="B285" s="241" t="s">
        <v>64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36"/>
      <c r="T285" s="236"/>
      <c r="U285" s="236"/>
      <c r="V285" s="396"/>
      <c r="W285" s="507"/>
      <c r="X285" s="508"/>
      <c r="Y285" s="513"/>
      <c r="Z285" s="396"/>
      <c r="AA285" s="510"/>
      <c r="AB285" s="510"/>
    </row>
    <row r="286" spans="1:28" ht="11.25" customHeight="1">
      <c r="A286" s="6"/>
      <c r="B286" s="241" t="s">
        <v>85</v>
      </c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343"/>
      <c r="T286" s="344"/>
      <c r="U286" s="283"/>
      <c r="V286" s="396"/>
      <c r="W286" s="507"/>
      <c r="X286" s="508"/>
      <c r="Y286" s="513"/>
      <c r="Z286" s="396"/>
      <c r="AA286" s="510"/>
      <c r="AB286" s="510"/>
    </row>
    <row r="287" spans="1:28" ht="11.25" customHeight="1">
      <c r="A287" s="6"/>
      <c r="B287" s="325" t="s">
        <v>86</v>
      </c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455"/>
      <c r="T287" s="455"/>
      <c r="U287" s="455"/>
      <c r="V287" s="328"/>
      <c r="W287" s="304"/>
      <c r="X287" s="564"/>
      <c r="Y287" s="500"/>
      <c r="Z287" s="328"/>
      <c r="AA287" s="304"/>
      <c r="AB287" s="304"/>
    </row>
    <row r="288" spans="1:28" ht="14.25" customHeight="1" thickBot="1">
      <c r="A288" s="6"/>
      <c r="B288" s="440" t="s">
        <v>87</v>
      </c>
      <c r="C288" s="440"/>
      <c r="D288" s="440"/>
      <c r="E288" s="440"/>
      <c r="F288" s="440"/>
      <c r="G288" s="440"/>
      <c r="H288" s="440"/>
      <c r="I288" s="440"/>
      <c r="J288" s="440"/>
      <c r="K288" s="440"/>
      <c r="L288" s="440"/>
      <c r="M288" s="440"/>
      <c r="N288" s="440"/>
      <c r="O288" s="440"/>
      <c r="P288" s="440"/>
      <c r="Q288" s="440"/>
      <c r="R288" s="440"/>
      <c r="S288" s="307"/>
      <c r="T288" s="307"/>
      <c r="U288" s="514"/>
      <c r="V288" s="499"/>
      <c r="W288" s="514"/>
      <c r="X288" s="538"/>
      <c r="Y288" s="497"/>
      <c r="Z288" s="499"/>
      <c r="AA288" s="514"/>
      <c r="AB288" s="514"/>
    </row>
    <row r="289" spans="1:28" ht="14.25" customHeight="1" thickBot="1" thickTop="1">
      <c r="A289" s="6"/>
      <c r="B289" s="300" t="s">
        <v>88</v>
      </c>
      <c r="C289" s="300"/>
      <c r="D289" s="300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0"/>
      <c r="R289" s="300"/>
      <c r="S289" s="724">
        <v>-19</v>
      </c>
      <c r="T289" s="725"/>
      <c r="U289" s="667">
        <v>2986</v>
      </c>
      <c r="V289" s="549"/>
      <c r="W289" s="667">
        <v>52265</v>
      </c>
      <c r="X289" s="668"/>
      <c r="Y289" s="697">
        <v>4249</v>
      </c>
      <c r="Z289" s="502"/>
      <c r="AA289" s="667">
        <v>74366</v>
      </c>
      <c r="AB289" s="667"/>
    </row>
    <row r="290" spans="1:28" ht="14.25" customHeight="1" thickBot="1" thickTop="1">
      <c r="A290" s="6"/>
      <c r="B290" s="300" t="s">
        <v>89</v>
      </c>
      <c r="C290" s="300"/>
      <c r="D290" s="300"/>
      <c r="E290" s="300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0"/>
      <c r="R290" s="300"/>
      <c r="S290" s="580"/>
      <c r="T290" s="580"/>
      <c r="U290" s="435">
        <f>U289+U288+U282+U273+U274</f>
        <v>3650766</v>
      </c>
      <c r="V290" s="549"/>
      <c r="W290" s="435">
        <f>W289+W288+W282+W273+W274</f>
        <v>3546961</v>
      </c>
      <c r="X290" s="632"/>
      <c r="Y290" s="501">
        <f>Y273+Y282+Y289</f>
        <v>5194572</v>
      </c>
      <c r="Z290" s="502"/>
      <c r="AA290" s="667">
        <f>AA273+AA282+AA289</f>
        <v>5046871</v>
      </c>
      <c r="AB290" s="667"/>
    </row>
    <row r="291" spans="1:28" ht="14.25" customHeight="1" thickBot="1" thickTop="1">
      <c r="A291" s="6"/>
      <c r="B291" s="238" t="s">
        <v>90</v>
      </c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580"/>
      <c r="T291" s="580"/>
      <c r="U291" s="435">
        <f>U290+U265</f>
        <v>6462045</v>
      </c>
      <c r="V291" s="549"/>
      <c r="W291" s="435">
        <f>W290+W265</f>
        <v>6431917</v>
      </c>
      <c r="X291" s="632"/>
      <c r="Y291" s="503">
        <f>Y290+Y265</f>
        <v>9194662</v>
      </c>
      <c r="Z291" s="502"/>
      <c r="AA291" s="667">
        <f>AA265+AA290</f>
        <v>9151794</v>
      </c>
      <c r="AB291" s="667"/>
    </row>
    <row r="292" spans="1:28" ht="14.25" customHeight="1" thickTop="1">
      <c r="A292" s="106"/>
      <c r="B292" s="241" t="s">
        <v>15</v>
      </c>
      <c r="C292" s="241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688" t="s">
        <v>365</v>
      </c>
      <c r="T292" s="688"/>
      <c r="U292" s="688"/>
      <c r="V292" s="688"/>
      <c r="W292" s="5"/>
      <c r="X292" s="5"/>
      <c r="Y292" s="5"/>
      <c r="Z292" s="6"/>
      <c r="AA292" s="6"/>
      <c r="AB292" s="6"/>
    </row>
    <row r="293" spans="1:28" ht="14.25" customHeight="1">
      <c r="A293" s="6"/>
      <c r="B293" s="294" t="str">
        <f>B214</f>
        <v>31 August  of year 2009.</v>
      </c>
      <c r="C293" s="294"/>
      <c r="D293" s="294"/>
      <c r="E293" s="294"/>
      <c r="F293" s="294"/>
      <c r="G293" s="294"/>
      <c r="H293" s="29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6"/>
      <c r="AA293" s="6"/>
      <c r="AB293" s="6"/>
    </row>
    <row r="294" spans="1:28" ht="14.25" customHeight="1">
      <c r="A294" s="6"/>
      <c r="B294" s="462" t="s">
        <v>401</v>
      </c>
      <c r="C294" s="462"/>
      <c r="D294" s="462"/>
      <c r="E294" s="462"/>
      <c r="F294" s="462"/>
      <c r="G294" s="462"/>
      <c r="H294" s="462"/>
      <c r="I294" s="462"/>
      <c r="J294" s="462"/>
      <c r="K294" s="462"/>
      <c r="L294" s="462"/>
      <c r="M294" s="462"/>
      <c r="N294" s="462"/>
      <c r="O294" s="5"/>
      <c r="P294" s="6"/>
      <c r="Q294" s="5"/>
      <c r="R294" s="15"/>
      <c r="S294" s="15"/>
      <c r="T294" s="15"/>
      <c r="U294" s="581" t="str">
        <f>U233</f>
        <v>LVL</v>
      </c>
      <c r="V294" s="582"/>
      <c r="W294" s="581"/>
      <c r="X294" s="583"/>
      <c r="Y294" s="504" t="str">
        <f>Y233</f>
        <v>EUR</v>
      </c>
      <c r="Z294" s="505"/>
      <c r="AA294" s="504"/>
      <c r="AB294" s="504"/>
    </row>
    <row r="295" spans="1:28" ht="14.25" customHeight="1">
      <c r="A295" s="6"/>
      <c r="B295" s="1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6"/>
      <c r="Q295" s="5"/>
      <c r="R295" s="15"/>
      <c r="S295" s="15"/>
      <c r="T295" s="15"/>
      <c r="U295" s="203"/>
      <c r="V295" s="204"/>
      <c r="W295" s="460"/>
      <c r="X295" s="461"/>
      <c r="Y295" s="197"/>
      <c r="Z295" s="198"/>
      <c r="AA295" s="197"/>
      <c r="AB295" s="197"/>
    </row>
    <row r="296" spans="1:28" ht="14.25" customHeight="1">
      <c r="A296" s="6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4"/>
      <c r="Q296" s="104"/>
      <c r="R296" s="104"/>
      <c r="S296" s="165" t="s">
        <v>17</v>
      </c>
      <c r="T296" s="103"/>
      <c r="U296" s="251">
        <f>U235</f>
        <v>2009</v>
      </c>
      <c r="V296" s="252"/>
      <c r="W296" s="251">
        <f>W235</f>
        <v>2008</v>
      </c>
      <c r="X296" s="516"/>
      <c r="Y296" s="251">
        <f>Y235</f>
        <v>2009</v>
      </c>
      <c r="Z296" s="252"/>
      <c r="AA296" s="251">
        <f>AA235</f>
        <v>2008</v>
      </c>
      <c r="AB296" s="251"/>
    </row>
    <row r="297" spans="1:28" ht="14.25" customHeight="1">
      <c r="A297" s="6"/>
      <c r="B297" s="506" t="s">
        <v>91</v>
      </c>
      <c r="C297" s="506"/>
      <c r="D297" s="506"/>
      <c r="E297" s="506"/>
      <c r="F297" s="506"/>
      <c r="G297" s="506"/>
      <c r="H297" s="506"/>
      <c r="I297" s="506"/>
      <c r="J297" s="506"/>
      <c r="K297" s="506"/>
      <c r="L297" s="506"/>
      <c r="M297" s="506"/>
      <c r="N297" s="506"/>
      <c r="O297" s="506"/>
      <c r="P297" s="506"/>
      <c r="Q297" s="506"/>
      <c r="R297" s="506"/>
      <c r="S297" s="506"/>
      <c r="T297" s="506"/>
      <c r="U297" s="506"/>
      <c r="V297" s="506"/>
      <c r="W297" s="506"/>
      <c r="X297" s="506"/>
      <c r="Y297" s="506"/>
      <c r="Z297" s="506"/>
      <c r="AA297" s="506"/>
      <c r="AB297" s="506"/>
    </row>
    <row r="298" spans="1:28" ht="14.25" customHeight="1">
      <c r="A298" s="6"/>
      <c r="B298" s="619" t="s">
        <v>92</v>
      </c>
      <c r="C298" s="396"/>
      <c r="D298" s="396"/>
      <c r="E298" s="396"/>
      <c r="F298" s="396"/>
      <c r="G298" s="396"/>
      <c r="H298" s="396"/>
      <c r="I298" s="396"/>
      <c r="J298" s="396"/>
      <c r="K298" s="396"/>
      <c r="L298" s="396"/>
      <c r="M298" s="396"/>
      <c r="N298" s="396"/>
      <c r="O298" s="396"/>
      <c r="P298" s="396"/>
      <c r="Q298" s="396"/>
      <c r="R298" s="396"/>
      <c r="S298" s="396"/>
      <c r="T298" s="396"/>
      <c r="U298" s="396"/>
      <c r="V298" s="396"/>
      <c r="W298" s="396"/>
      <c r="X298" s="396"/>
      <c r="Y298" s="396"/>
      <c r="Z298" s="396"/>
      <c r="AA298" s="510"/>
      <c r="AB298" s="510"/>
    </row>
    <row r="299" spans="1:28" ht="14.25" customHeight="1">
      <c r="A299" s="6"/>
      <c r="B299" s="241" t="s">
        <v>93</v>
      </c>
      <c r="C299" s="241"/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343">
        <v>-20</v>
      </c>
      <c r="T299" s="344"/>
      <c r="U299" s="458">
        <v>3203397</v>
      </c>
      <c r="V299" s="458"/>
      <c r="W299" s="232">
        <v>3203397</v>
      </c>
      <c r="X299" s="528"/>
      <c r="Y299" s="236">
        <v>4558023</v>
      </c>
      <c r="Z299" s="236"/>
      <c r="AA299" s="459">
        <v>4558023</v>
      </c>
      <c r="AB299" s="459"/>
    </row>
    <row r="300" spans="1:28" ht="14.25" customHeight="1">
      <c r="A300" s="140"/>
      <c r="B300" s="241" t="s">
        <v>94</v>
      </c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36"/>
      <c r="T300" s="236"/>
      <c r="U300" s="458"/>
      <c r="V300" s="458"/>
      <c r="W300" s="232"/>
      <c r="X300" s="528"/>
      <c r="Y300" s="236"/>
      <c r="Z300" s="236"/>
      <c r="AA300" s="510"/>
      <c r="AB300" s="510"/>
    </row>
    <row r="301" spans="1:28" ht="14.25" customHeight="1">
      <c r="A301" s="3"/>
      <c r="B301" s="241" t="s">
        <v>95</v>
      </c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343"/>
      <c r="T301" s="344"/>
      <c r="U301" s="283"/>
      <c r="V301" s="323"/>
      <c r="W301" s="232"/>
      <c r="X301" s="509"/>
      <c r="Y301" s="236"/>
      <c r="Z301" s="236"/>
      <c r="AA301" s="510"/>
      <c r="AB301" s="510"/>
    </row>
    <row r="302" spans="1:28" ht="14.25" customHeight="1">
      <c r="A302" s="6"/>
      <c r="B302" s="241" t="s">
        <v>96</v>
      </c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36"/>
      <c r="T302" s="236"/>
      <c r="U302" s="458"/>
      <c r="V302" s="458"/>
      <c r="W302" s="232"/>
      <c r="X302" s="528"/>
      <c r="Y302" s="236"/>
      <c r="Z302" s="236"/>
      <c r="AA302" s="510"/>
      <c r="AB302" s="510"/>
    </row>
    <row r="303" spans="1:28" ht="14.25" customHeight="1">
      <c r="A303" s="6"/>
      <c r="B303" s="229" t="s">
        <v>97</v>
      </c>
      <c r="C303" s="229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36"/>
      <c r="T303" s="236"/>
      <c r="U303" s="458"/>
      <c r="V303" s="458"/>
      <c r="W303" s="232"/>
      <c r="X303" s="528"/>
      <c r="Y303" s="236"/>
      <c r="Z303" s="236"/>
      <c r="AA303" s="510"/>
      <c r="AB303" s="510"/>
    </row>
    <row r="304" spans="1:28" ht="14.25" customHeight="1">
      <c r="A304" s="6"/>
      <c r="B304" s="620" t="s">
        <v>98</v>
      </c>
      <c r="C304" s="620"/>
      <c r="D304" s="620"/>
      <c r="E304" s="620"/>
      <c r="F304" s="620"/>
      <c r="G304" s="620"/>
      <c r="H304" s="620"/>
      <c r="I304" s="620"/>
      <c r="J304" s="620"/>
      <c r="K304" s="620"/>
      <c r="L304" s="620"/>
      <c r="M304" s="620"/>
      <c r="N304" s="620"/>
      <c r="O304" s="620"/>
      <c r="P304" s="620"/>
      <c r="Q304" s="620"/>
      <c r="R304" s="620"/>
      <c r="S304" s="236"/>
      <c r="T304" s="236"/>
      <c r="U304" s="458"/>
      <c r="V304" s="458"/>
      <c r="W304" s="232"/>
      <c r="X304" s="528"/>
      <c r="Y304" s="236"/>
      <c r="Z304" s="236"/>
      <c r="AA304" s="510"/>
      <c r="AB304" s="510"/>
    </row>
    <row r="305" spans="1:28" ht="14.25" customHeight="1">
      <c r="A305" s="6"/>
      <c r="B305" s="620" t="s">
        <v>99</v>
      </c>
      <c r="C305" s="620"/>
      <c r="D305" s="620"/>
      <c r="E305" s="620"/>
      <c r="F305" s="620"/>
      <c r="G305" s="620"/>
      <c r="H305" s="620"/>
      <c r="I305" s="620"/>
      <c r="J305" s="620"/>
      <c r="K305" s="620"/>
      <c r="L305" s="620"/>
      <c r="M305" s="620"/>
      <c r="N305" s="620"/>
      <c r="O305" s="620"/>
      <c r="P305" s="620"/>
      <c r="Q305" s="620"/>
      <c r="R305" s="620"/>
      <c r="S305" s="236"/>
      <c r="T305" s="236"/>
      <c r="U305" s="458"/>
      <c r="V305" s="458"/>
      <c r="W305" s="232"/>
      <c r="X305" s="528"/>
      <c r="Y305" s="236"/>
      <c r="Z305" s="236"/>
      <c r="AA305" s="510"/>
      <c r="AB305" s="510"/>
    </row>
    <row r="306" spans="1:28" ht="14.25" customHeight="1">
      <c r="A306" s="6"/>
      <c r="B306" s="620" t="s">
        <v>100</v>
      </c>
      <c r="C306" s="620"/>
      <c r="D306" s="620"/>
      <c r="E306" s="620"/>
      <c r="F306" s="620"/>
      <c r="G306" s="620"/>
      <c r="H306" s="620"/>
      <c r="I306" s="620"/>
      <c r="J306" s="620"/>
      <c r="K306" s="620"/>
      <c r="L306" s="620"/>
      <c r="M306" s="620"/>
      <c r="N306" s="620"/>
      <c r="O306" s="620"/>
      <c r="P306" s="620"/>
      <c r="Q306" s="620"/>
      <c r="R306" s="620"/>
      <c r="S306" s="236"/>
      <c r="T306" s="236"/>
      <c r="U306" s="458"/>
      <c r="V306" s="458"/>
      <c r="W306" s="232"/>
      <c r="X306" s="528"/>
      <c r="Y306" s="236"/>
      <c r="Z306" s="236"/>
      <c r="AA306" s="510"/>
      <c r="AB306" s="510"/>
    </row>
    <row r="307" spans="1:28" ht="14.25" customHeight="1">
      <c r="A307" s="6"/>
      <c r="B307" s="620" t="s">
        <v>101</v>
      </c>
      <c r="C307" s="620"/>
      <c r="D307" s="620"/>
      <c r="E307" s="620"/>
      <c r="F307" s="620"/>
      <c r="G307" s="620"/>
      <c r="H307" s="620"/>
      <c r="I307" s="620"/>
      <c r="J307" s="620"/>
      <c r="K307" s="620"/>
      <c r="L307" s="620"/>
      <c r="M307" s="620"/>
      <c r="N307" s="620"/>
      <c r="O307" s="620"/>
      <c r="P307" s="620"/>
      <c r="Q307" s="620"/>
      <c r="R307" s="620"/>
      <c r="S307" s="236"/>
      <c r="T307" s="236"/>
      <c r="U307" s="458"/>
      <c r="V307" s="458"/>
      <c r="W307" s="232"/>
      <c r="X307" s="528"/>
      <c r="Y307" s="236"/>
      <c r="Z307" s="236"/>
      <c r="AA307" s="510"/>
      <c r="AB307" s="510"/>
    </row>
    <row r="308" spans="1:28" ht="14.25" customHeight="1">
      <c r="A308" s="6"/>
      <c r="B308" s="241" t="s">
        <v>102</v>
      </c>
      <c r="C308" s="241"/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36"/>
      <c r="T308" s="236"/>
      <c r="U308" s="458"/>
      <c r="V308" s="458"/>
      <c r="W308" s="232"/>
      <c r="X308" s="528"/>
      <c r="Y308" s="236"/>
      <c r="Z308" s="236"/>
      <c r="AA308" s="510"/>
      <c r="AB308" s="510"/>
    </row>
    <row r="309" spans="1:28" ht="14.25" customHeight="1">
      <c r="A309" s="6"/>
      <c r="B309" s="620" t="s">
        <v>103</v>
      </c>
      <c r="C309" s="620"/>
      <c r="D309" s="620"/>
      <c r="E309" s="620"/>
      <c r="F309" s="620"/>
      <c r="G309" s="620"/>
      <c r="H309" s="620"/>
      <c r="I309" s="620"/>
      <c r="J309" s="620"/>
      <c r="K309" s="620"/>
      <c r="L309" s="620"/>
      <c r="M309" s="620"/>
      <c r="N309" s="620"/>
      <c r="O309" s="620"/>
      <c r="P309" s="620"/>
      <c r="Q309" s="620"/>
      <c r="R309" s="620"/>
      <c r="S309" s="236"/>
      <c r="T309" s="236"/>
      <c r="U309" s="496">
        <v>569659</v>
      </c>
      <c r="V309" s="458"/>
      <c r="W309" s="232">
        <v>478171</v>
      </c>
      <c r="X309" s="528"/>
      <c r="Y309" s="496">
        <v>810552</v>
      </c>
      <c r="Z309" s="458"/>
      <c r="AA309" s="459">
        <v>680376</v>
      </c>
      <c r="AB309" s="459"/>
    </row>
    <row r="310" spans="1:28" ht="14.25" customHeight="1">
      <c r="A310" s="6"/>
      <c r="B310" s="728" t="s">
        <v>104</v>
      </c>
      <c r="C310" s="728"/>
      <c r="D310" s="728"/>
      <c r="E310" s="728"/>
      <c r="F310" s="728"/>
      <c r="G310" s="728"/>
      <c r="H310" s="728"/>
      <c r="I310" s="728"/>
      <c r="J310" s="728"/>
      <c r="K310" s="728"/>
      <c r="L310" s="728"/>
      <c r="M310" s="728"/>
      <c r="N310" s="728"/>
      <c r="O310" s="728"/>
      <c r="P310" s="728"/>
      <c r="Q310" s="728"/>
      <c r="R310" s="728"/>
      <c r="S310" s="455"/>
      <c r="T310" s="455"/>
      <c r="U310" s="700">
        <v>-416677</v>
      </c>
      <c r="V310" s="317"/>
      <c r="W310" s="700">
        <v>122466</v>
      </c>
      <c r="X310" s="701"/>
      <c r="Y310" s="700">
        <v>-592878</v>
      </c>
      <c r="Z310" s="317"/>
      <c r="AA310" s="342">
        <v>174253</v>
      </c>
      <c r="AB310" s="342"/>
    </row>
    <row r="311" spans="1:28" ht="14.25" customHeight="1">
      <c r="A311" s="6"/>
      <c r="B311" s="241" t="s">
        <v>335</v>
      </c>
      <c r="C311" s="241"/>
      <c r="D311" s="241"/>
      <c r="E311" s="241"/>
      <c r="F311" s="241"/>
      <c r="G311" s="241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683"/>
      <c r="T311" s="683"/>
      <c r="U311" s="727">
        <f>U309+U310</f>
        <v>152982</v>
      </c>
      <c r="V311" s="727"/>
      <c r="W311" s="698">
        <f>W309+W310</f>
        <v>600637</v>
      </c>
      <c r="X311" s="699"/>
      <c r="Y311" s="703">
        <f>Y309+Y310</f>
        <v>217674</v>
      </c>
      <c r="Z311" s="704"/>
      <c r="AA311" s="705">
        <f>AA309+AA310</f>
        <v>854629</v>
      </c>
      <c r="AB311" s="705"/>
    </row>
    <row r="312" spans="1:28" ht="14.25" customHeight="1" thickBot="1">
      <c r="A312" s="46"/>
      <c r="B312" s="618" t="s">
        <v>105</v>
      </c>
      <c r="C312" s="618"/>
      <c r="D312" s="618"/>
      <c r="E312" s="618"/>
      <c r="F312" s="618"/>
      <c r="G312" s="618"/>
      <c r="H312" s="618"/>
      <c r="I312" s="618"/>
      <c r="J312" s="618"/>
      <c r="K312" s="618"/>
      <c r="L312" s="618"/>
      <c r="M312" s="618"/>
      <c r="N312" s="618"/>
      <c r="O312" s="618"/>
      <c r="P312" s="618"/>
      <c r="Q312" s="618"/>
      <c r="R312" s="618"/>
      <c r="S312" s="307"/>
      <c r="T312" s="307"/>
      <c r="U312" s="289">
        <f>U299+U311</f>
        <v>3356379</v>
      </c>
      <c r="V312" s="680"/>
      <c r="W312" s="514">
        <f>W299+W311</f>
        <v>3804034</v>
      </c>
      <c r="X312" s="538"/>
      <c r="Y312" s="497">
        <f>Y299+Y311</f>
        <v>4775697</v>
      </c>
      <c r="Z312" s="499"/>
      <c r="AA312" s="514">
        <f>AA299+AA311</f>
        <v>5412652</v>
      </c>
      <c r="AB312" s="514"/>
    </row>
    <row r="313" spans="1:28" ht="14.25" customHeight="1" thickTop="1">
      <c r="A313" s="6"/>
      <c r="B313" s="441" t="s">
        <v>106</v>
      </c>
      <c r="C313" s="441"/>
      <c r="D313" s="441"/>
      <c r="E313" s="441"/>
      <c r="F313" s="441"/>
      <c r="G313" s="441"/>
      <c r="H313" s="441"/>
      <c r="I313" s="441"/>
      <c r="J313" s="441"/>
      <c r="K313" s="441"/>
      <c r="L313" s="441"/>
      <c r="M313" s="441"/>
      <c r="N313" s="441"/>
      <c r="O313" s="441"/>
      <c r="P313" s="441"/>
      <c r="Q313" s="441"/>
      <c r="R313" s="441"/>
      <c r="S313" s="614"/>
      <c r="T313" s="615"/>
      <c r="U313" s="521"/>
      <c r="V313" s="464"/>
      <c r="W313" s="521"/>
      <c r="X313" s="702"/>
      <c r="Y313" s="463"/>
      <c r="Z313" s="464"/>
      <c r="AA313" s="672"/>
      <c r="AB313" s="672"/>
    </row>
    <row r="314" spans="1:28" ht="14.25" customHeight="1">
      <c r="A314" s="6"/>
      <c r="B314" s="241" t="s">
        <v>107</v>
      </c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36"/>
      <c r="T314" s="236"/>
      <c r="U314" s="236"/>
      <c r="V314" s="396"/>
      <c r="W314" s="688"/>
      <c r="X314" s="621"/>
      <c r="Y314" s="236"/>
      <c r="Z314" s="236"/>
      <c r="AA314" s="510"/>
      <c r="AB314" s="510"/>
    </row>
    <row r="315" spans="1:28" ht="14.25" customHeight="1">
      <c r="A315" s="6"/>
      <c r="B315" s="241" t="s">
        <v>108</v>
      </c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36"/>
      <c r="T315" s="236"/>
      <c r="U315" s="236"/>
      <c r="V315" s="396"/>
      <c r="W315" s="688"/>
      <c r="X315" s="621"/>
      <c r="Y315" s="236"/>
      <c r="Z315" s="236"/>
      <c r="AA315" s="510"/>
      <c r="AB315" s="510"/>
    </row>
    <row r="316" spans="1:28" ht="14.25" customHeight="1">
      <c r="A316" s="6"/>
      <c r="B316" s="325" t="s">
        <v>109</v>
      </c>
      <c r="C316" s="325"/>
      <c r="D316" s="325"/>
      <c r="E316" s="325"/>
      <c r="F316" s="325"/>
      <c r="G316" s="325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455"/>
      <c r="T316" s="455"/>
      <c r="U316" s="669"/>
      <c r="V316" s="317"/>
      <c r="W316" s="669">
        <v>25000</v>
      </c>
      <c r="X316" s="701"/>
      <c r="Y316" s="669"/>
      <c r="Z316" s="317"/>
      <c r="AA316" s="342">
        <v>35572</v>
      </c>
      <c r="AB316" s="342"/>
    </row>
    <row r="317" spans="1:28" ht="14.25" customHeight="1" thickBot="1">
      <c r="A317" s="6"/>
      <c r="B317" s="440" t="s">
        <v>110</v>
      </c>
      <c r="C317" s="440"/>
      <c r="D317" s="440"/>
      <c r="E317" s="440"/>
      <c r="F317" s="440"/>
      <c r="G317" s="440"/>
      <c r="H317" s="440"/>
      <c r="I317" s="440"/>
      <c r="J317" s="440"/>
      <c r="K317" s="440"/>
      <c r="L317" s="440"/>
      <c r="M317" s="440"/>
      <c r="N317" s="440"/>
      <c r="O317" s="440"/>
      <c r="P317" s="440"/>
      <c r="Q317" s="440"/>
      <c r="R317" s="440"/>
      <c r="S317" s="307"/>
      <c r="T317" s="307"/>
      <c r="U317" s="514">
        <f>SUM(U314:V316)</f>
        <v>0</v>
      </c>
      <c r="V317" s="499"/>
      <c r="W317" s="514">
        <f>SUM(W314:X316)</f>
        <v>25000</v>
      </c>
      <c r="X317" s="538"/>
      <c r="Y317" s="706">
        <f>SUM(Y316)</f>
        <v>0</v>
      </c>
      <c r="Z317" s="680"/>
      <c r="AA317" s="514">
        <f>SUM(AA316)</f>
        <v>35572</v>
      </c>
      <c r="AB317" s="514"/>
    </row>
    <row r="318" spans="1:28" ht="14.25" customHeight="1" thickBot="1" thickTop="1">
      <c r="A318" s="46"/>
      <c r="B318" s="441" t="s">
        <v>111</v>
      </c>
      <c r="C318" s="441"/>
      <c r="D318" s="441"/>
      <c r="E318" s="441"/>
      <c r="F318" s="441"/>
      <c r="G318" s="441"/>
      <c r="H318" s="441"/>
      <c r="I318" s="441"/>
      <c r="J318" s="441"/>
      <c r="K318" s="441"/>
      <c r="L318" s="441"/>
      <c r="M318" s="441"/>
      <c r="N318" s="441"/>
      <c r="O318" s="441"/>
      <c r="P318" s="441"/>
      <c r="Q318" s="441"/>
      <c r="R318" s="441"/>
      <c r="S318" s="614"/>
      <c r="T318" s="615"/>
      <c r="U318" s="521"/>
      <c r="V318" s="464"/>
      <c r="W318" s="521"/>
      <c r="X318" s="702"/>
      <c r="Y318" s="463"/>
      <c r="Z318" s="464"/>
      <c r="AA318" s="672"/>
      <c r="AB318" s="672"/>
    </row>
    <row r="319" spans="1:28" ht="14.25" customHeight="1" thickBot="1" thickTop="1">
      <c r="A319" s="47"/>
      <c r="B319" s="619" t="s">
        <v>112</v>
      </c>
      <c r="C319" s="619"/>
      <c r="D319" s="619"/>
      <c r="E319" s="619"/>
      <c r="F319" s="619"/>
      <c r="G319" s="619"/>
      <c r="H319" s="619"/>
      <c r="I319" s="619"/>
      <c r="J319" s="619"/>
      <c r="K319" s="619"/>
      <c r="L319" s="619"/>
      <c r="M319" s="619"/>
      <c r="N319" s="619"/>
      <c r="O319" s="619"/>
      <c r="P319" s="619"/>
      <c r="Q319" s="619"/>
      <c r="R319" s="619"/>
      <c r="S319" s="236"/>
      <c r="T319" s="236"/>
      <c r="U319" s="236"/>
      <c r="V319" s="396"/>
      <c r="W319" s="688"/>
      <c r="X319" s="621"/>
      <c r="Y319" s="236"/>
      <c r="Z319" s="236"/>
      <c r="AA319" s="510"/>
      <c r="AB319" s="510"/>
    </row>
    <row r="320" spans="1:28" ht="14.25" customHeight="1" thickBot="1" thickTop="1">
      <c r="A320" s="47"/>
      <c r="B320" s="241" t="s">
        <v>113</v>
      </c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343"/>
      <c r="T320" s="344"/>
      <c r="U320" s="283"/>
      <c r="V320" s="396"/>
      <c r="W320" s="283"/>
      <c r="X320" s="338"/>
      <c r="Y320" s="236"/>
      <c r="Z320" s="236"/>
      <c r="AA320" s="510"/>
      <c r="AB320" s="510"/>
    </row>
    <row r="321" spans="1:28" ht="14.25" customHeight="1" thickBot="1" thickTop="1">
      <c r="A321" s="47"/>
      <c r="B321" s="241" t="s">
        <v>114</v>
      </c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343"/>
      <c r="T321" s="344"/>
      <c r="U321" s="283"/>
      <c r="V321" s="396"/>
      <c r="W321" s="283"/>
      <c r="X321" s="338"/>
      <c r="Y321" s="236"/>
      <c r="Z321" s="236"/>
      <c r="AA321" s="459"/>
      <c r="AB321" s="459"/>
    </row>
    <row r="322" spans="1:28" ht="12.75" customHeight="1" thickTop="1">
      <c r="A322" s="6"/>
      <c r="B322" s="241" t="s">
        <v>115</v>
      </c>
      <c r="C322" s="241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343"/>
      <c r="T322" s="343"/>
      <c r="U322" s="283"/>
      <c r="V322" s="512"/>
      <c r="W322" s="540"/>
      <c r="X322" s="670"/>
      <c r="Y322" s="236"/>
      <c r="Z322" s="236"/>
      <c r="AA322" s="459"/>
      <c r="AB322" s="459"/>
    </row>
    <row r="323" spans="1:28" ht="14.25" customHeight="1">
      <c r="A323" s="6"/>
      <c r="B323" s="241" t="s">
        <v>116</v>
      </c>
      <c r="C323" s="241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36"/>
      <c r="T323" s="236"/>
      <c r="U323" s="458"/>
      <c r="V323" s="613"/>
      <c r="W323" s="540"/>
      <c r="X323" s="670"/>
      <c r="Y323" s="236"/>
      <c r="Z323" s="236"/>
      <c r="AA323" s="459"/>
      <c r="AB323" s="459"/>
    </row>
    <row r="324" spans="1:28" ht="14.25" customHeight="1">
      <c r="A324" s="6"/>
      <c r="B324" s="241" t="s">
        <v>117</v>
      </c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36"/>
      <c r="T324" s="236"/>
      <c r="U324" s="458"/>
      <c r="V324" s="613"/>
      <c r="W324" s="540"/>
      <c r="X324" s="670"/>
      <c r="Y324" s="236"/>
      <c r="Z324" s="236"/>
      <c r="AA324" s="459"/>
      <c r="AB324" s="459"/>
    </row>
    <row r="325" spans="1:28" ht="12" customHeight="1">
      <c r="A325" s="6"/>
      <c r="B325" s="241" t="s">
        <v>118</v>
      </c>
      <c r="C325" s="241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36"/>
      <c r="T325" s="236"/>
      <c r="U325" s="458"/>
      <c r="V325" s="613"/>
      <c r="W325" s="540"/>
      <c r="X325" s="670"/>
      <c r="Y325" s="236"/>
      <c r="Z325" s="236"/>
      <c r="AA325" s="459"/>
      <c r="AB325" s="459"/>
    </row>
    <row r="326" spans="1:28" ht="12" customHeight="1">
      <c r="A326" s="6"/>
      <c r="B326" s="241" t="s">
        <v>119</v>
      </c>
      <c r="C326" s="241"/>
      <c r="D326" s="241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36"/>
      <c r="T326" s="236"/>
      <c r="U326" s="458"/>
      <c r="V326" s="613"/>
      <c r="W326" s="540"/>
      <c r="X326" s="670"/>
      <c r="Y326" s="236"/>
      <c r="Z326" s="236"/>
      <c r="AA326" s="459"/>
      <c r="AB326" s="459"/>
    </row>
    <row r="327" spans="1:28" ht="11.25" customHeight="1">
      <c r="A327" s="84"/>
      <c r="B327" s="241" t="s">
        <v>120</v>
      </c>
      <c r="C327" s="241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36"/>
      <c r="T327" s="236"/>
      <c r="U327" s="458"/>
      <c r="V327" s="613"/>
      <c r="W327" s="540"/>
      <c r="X327" s="670"/>
      <c r="Y327" s="236"/>
      <c r="Z327" s="236"/>
      <c r="AA327" s="459"/>
      <c r="AB327" s="459"/>
    </row>
    <row r="328" spans="1:28" ht="14.25" customHeight="1">
      <c r="A328" s="6"/>
      <c r="B328" s="241" t="s">
        <v>121</v>
      </c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36"/>
      <c r="T328" s="236"/>
      <c r="U328" s="458"/>
      <c r="V328" s="613"/>
      <c r="W328" s="540"/>
      <c r="X328" s="670"/>
      <c r="Y328" s="236"/>
      <c r="Z328" s="236"/>
      <c r="AA328" s="459"/>
      <c r="AB328" s="459"/>
    </row>
    <row r="329" spans="1:28" ht="14.25" customHeight="1">
      <c r="A329" s="6"/>
      <c r="B329" s="241" t="s">
        <v>122</v>
      </c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343">
        <v>-21</v>
      </c>
      <c r="T329" s="344"/>
      <c r="U329" s="283">
        <v>205985</v>
      </c>
      <c r="V329" s="613"/>
      <c r="W329" s="283">
        <v>227321</v>
      </c>
      <c r="X329" s="535"/>
      <c r="Y329" s="457">
        <v>293090</v>
      </c>
      <c r="Z329" s="458"/>
      <c r="AA329" s="459">
        <v>323449</v>
      </c>
      <c r="AB329" s="459"/>
    </row>
    <row r="330" spans="1:28" ht="14.25" customHeight="1">
      <c r="A330" s="6"/>
      <c r="B330" s="241" t="s">
        <v>123</v>
      </c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36"/>
      <c r="T330" s="236"/>
      <c r="U330" s="458">
        <v>4</v>
      </c>
      <c r="V330" s="613"/>
      <c r="W330" s="540">
        <v>4</v>
      </c>
      <c r="X330" s="670"/>
      <c r="Y330" s="457">
        <v>6</v>
      </c>
      <c r="Z330" s="458"/>
      <c r="AA330" s="707">
        <v>6</v>
      </c>
      <c r="AB330" s="707"/>
    </row>
    <row r="331" spans="1:28" ht="14.25" customHeight="1">
      <c r="A331" s="6"/>
      <c r="B331" s="325" t="s">
        <v>124</v>
      </c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455"/>
      <c r="T331" s="455"/>
      <c r="U331" s="669"/>
      <c r="V331" s="658"/>
      <c r="W331" s="669"/>
      <c r="X331" s="671"/>
      <c r="Y331" s="455"/>
      <c r="Z331" s="456"/>
      <c r="AA331" s="342"/>
      <c r="AB331" s="342"/>
    </row>
    <row r="332" spans="1:28" ht="14.25" customHeight="1" thickBot="1">
      <c r="A332" s="6"/>
      <c r="B332" s="440" t="s">
        <v>125</v>
      </c>
      <c r="C332" s="440"/>
      <c r="D332" s="440"/>
      <c r="E332" s="440"/>
      <c r="F332" s="440"/>
      <c r="G332" s="440"/>
      <c r="H332" s="440"/>
      <c r="I332" s="440"/>
      <c r="J332" s="440"/>
      <c r="K332" s="440"/>
      <c r="L332" s="440"/>
      <c r="M332" s="440"/>
      <c r="N332" s="440"/>
      <c r="O332" s="440"/>
      <c r="P332" s="440"/>
      <c r="Q332" s="440"/>
      <c r="R332" s="440"/>
      <c r="S332" s="307"/>
      <c r="T332" s="307"/>
      <c r="U332" s="289">
        <f>SUM(U327:V331)</f>
        <v>205989</v>
      </c>
      <c r="V332" s="617"/>
      <c r="W332" s="289">
        <f>W329+W330</f>
        <v>227325</v>
      </c>
      <c r="X332" s="709"/>
      <c r="Y332" s="497">
        <f>Y329+Y330</f>
        <v>293096</v>
      </c>
      <c r="Z332" s="498"/>
      <c r="AA332" s="514">
        <f>AA329+AA330</f>
        <v>323455</v>
      </c>
      <c r="AB332" s="514"/>
    </row>
    <row r="333" spans="1:28" ht="14.25" customHeight="1" thickTop="1">
      <c r="A333" s="6"/>
      <c r="B333" s="441" t="s">
        <v>126</v>
      </c>
      <c r="C333" s="441"/>
      <c r="D333" s="441"/>
      <c r="E333" s="441"/>
      <c r="F333" s="441"/>
      <c r="G333" s="441"/>
      <c r="H333" s="441"/>
      <c r="I333" s="441"/>
      <c r="J333" s="441"/>
      <c r="K333" s="441"/>
      <c r="L333" s="441"/>
      <c r="M333" s="441"/>
      <c r="N333" s="441"/>
      <c r="O333" s="441"/>
      <c r="P333" s="441"/>
      <c r="Q333" s="441"/>
      <c r="R333" s="441"/>
      <c r="S333" s="614"/>
      <c r="T333" s="615"/>
      <c r="U333" s="521"/>
      <c r="V333" s="616"/>
      <c r="W333" s="521"/>
      <c r="X333" s="710"/>
      <c r="Y333" s="463"/>
      <c r="Z333" s="616"/>
      <c r="AA333" s="672"/>
      <c r="AB333" s="672"/>
    </row>
    <row r="334" spans="1:28" ht="14.25" customHeight="1">
      <c r="A334" s="6"/>
      <c r="B334" s="241" t="s">
        <v>113</v>
      </c>
      <c r="C334" s="241"/>
      <c r="D334" s="241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343">
        <v>-22</v>
      </c>
      <c r="T334" s="344"/>
      <c r="U334" s="232">
        <v>1347691</v>
      </c>
      <c r="V334" s="708"/>
      <c r="W334" s="232">
        <v>1010956</v>
      </c>
      <c r="X334" s="233"/>
      <c r="Y334" s="496">
        <v>1917592</v>
      </c>
      <c r="Z334" s="458"/>
      <c r="AA334" s="459">
        <v>1438461</v>
      </c>
      <c r="AB334" s="459"/>
    </row>
    <row r="335" spans="1:28" ht="14.25" customHeight="1">
      <c r="A335" s="6"/>
      <c r="B335" s="241" t="s">
        <v>114</v>
      </c>
      <c r="C335" s="241"/>
      <c r="D335" s="241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343"/>
      <c r="T335" s="344"/>
      <c r="U335" s="232"/>
      <c r="V335" s="512"/>
      <c r="W335" s="232"/>
      <c r="X335" s="233"/>
      <c r="Y335" s="458"/>
      <c r="Z335" s="458"/>
      <c r="AA335" s="459"/>
      <c r="AB335" s="459"/>
    </row>
    <row r="336" spans="1:28" ht="14.25" customHeight="1">
      <c r="A336" s="6"/>
      <c r="B336" s="241" t="s">
        <v>115</v>
      </c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343" t="s">
        <v>295</v>
      </c>
      <c r="T336" s="343"/>
      <c r="U336" s="232" t="s">
        <v>295</v>
      </c>
      <c r="V336" s="512"/>
      <c r="W336" s="230"/>
      <c r="X336" s="231"/>
      <c r="Y336" s="458"/>
      <c r="Z336" s="458"/>
      <c r="AA336" s="459"/>
      <c r="AB336" s="459"/>
    </row>
    <row r="337" spans="1:28" ht="14.25" customHeight="1">
      <c r="A337" s="6"/>
      <c r="B337" s="241" t="s">
        <v>116</v>
      </c>
      <c r="C337" s="241"/>
      <c r="D337" s="241"/>
      <c r="E337" s="241"/>
      <c r="F337" s="241"/>
      <c r="G337" s="241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36"/>
      <c r="T337" s="236"/>
      <c r="U337" s="543">
        <v>173441</v>
      </c>
      <c r="V337" s="512"/>
      <c r="W337" s="230">
        <v>198370</v>
      </c>
      <c r="X337" s="231"/>
      <c r="Y337" s="458">
        <v>246784</v>
      </c>
      <c r="Z337" s="458"/>
      <c r="AA337" s="459">
        <v>282255</v>
      </c>
      <c r="AB337" s="459"/>
    </row>
    <row r="338" spans="1:28" ht="14.25" customHeight="1">
      <c r="A338" s="6"/>
      <c r="B338" s="241" t="s">
        <v>117</v>
      </c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36"/>
      <c r="T338" s="236"/>
      <c r="U338" s="543">
        <v>1129756</v>
      </c>
      <c r="V338" s="512"/>
      <c r="W338" s="230">
        <v>976277</v>
      </c>
      <c r="X338" s="231"/>
      <c r="Y338" s="496">
        <v>1607498</v>
      </c>
      <c r="Z338" s="458"/>
      <c r="AA338" s="459">
        <v>1389118</v>
      </c>
      <c r="AB338" s="459"/>
    </row>
    <row r="339" spans="1:28" ht="14.25" customHeight="1">
      <c r="A339" s="6"/>
      <c r="B339" s="241" t="s">
        <v>118</v>
      </c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36"/>
      <c r="T339" s="236"/>
      <c r="U339" s="542"/>
      <c r="V339" s="512"/>
      <c r="W339" s="511"/>
      <c r="X339" s="231"/>
      <c r="Y339" s="458"/>
      <c r="Z339" s="458"/>
      <c r="AA339" s="459"/>
      <c r="AB339" s="459"/>
    </row>
    <row r="340" spans="1:28" ht="14.25" customHeight="1">
      <c r="A340" s="6"/>
      <c r="B340" s="241" t="s">
        <v>119</v>
      </c>
      <c r="C340" s="241"/>
      <c r="D340" s="241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36"/>
      <c r="T340" s="236"/>
      <c r="U340" s="542"/>
      <c r="V340" s="512"/>
      <c r="W340" s="230"/>
      <c r="X340" s="231"/>
      <c r="Y340" s="458"/>
      <c r="Z340" s="458"/>
      <c r="AA340" s="459"/>
      <c r="AB340" s="459"/>
    </row>
    <row r="341" spans="1:28" ht="14.25" customHeight="1">
      <c r="A341" s="6"/>
      <c r="B341" s="241" t="s">
        <v>120</v>
      </c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343">
        <v>-23</v>
      </c>
      <c r="T341" s="343"/>
      <c r="U341" s="283">
        <v>117892</v>
      </c>
      <c r="V341" s="613"/>
      <c r="W341" s="232">
        <v>58582</v>
      </c>
      <c r="X341" s="233"/>
      <c r="Y341" s="496">
        <v>167745</v>
      </c>
      <c r="Z341" s="458"/>
      <c r="AA341" s="459">
        <v>83354</v>
      </c>
      <c r="AB341" s="459"/>
    </row>
    <row r="342" spans="1:28" ht="14.25" customHeight="1" thickBot="1">
      <c r="A342" s="46"/>
      <c r="B342" s="558" t="s">
        <v>121</v>
      </c>
      <c r="C342" s="558"/>
      <c r="D342" s="558"/>
      <c r="E342" s="558"/>
      <c r="F342" s="558"/>
      <c r="G342" s="558"/>
      <c r="H342" s="558"/>
      <c r="I342" s="558"/>
      <c r="J342" s="558"/>
      <c r="K342" s="558"/>
      <c r="L342" s="558"/>
      <c r="M342" s="558"/>
      <c r="N342" s="558"/>
      <c r="O342" s="558"/>
      <c r="P342" s="558"/>
      <c r="Q342" s="558"/>
      <c r="R342" s="558"/>
      <c r="S342" s="343">
        <v>-24</v>
      </c>
      <c r="T342" s="344"/>
      <c r="U342" s="232">
        <v>76487</v>
      </c>
      <c r="V342" s="512"/>
      <c r="W342" s="232">
        <v>81663</v>
      </c>
      <c r="X342" s="233"/>
      <c r="Y342" s="496">
        <v>108831</v>
      </c>
      <c r="Z342" s="458"/>
      <c r="AA342" s="459">
        <v>116196</v>
      </c>
      <c r="AB342" s="459"/>
    </row>
    <row r="343" spans="1:28" ht="14.25" customHeight="1" thickTop="1">
      <c r="A343" s="6"/>
      <c r="B343" s="558" t="s">
        <v>124</v>
      </c>
      <c r="C343" s="558"/>
      <c r="D343" s="558"/>
      <c r="E343" s="558"/>
      <c r="F343" s="558"/>
      <c r="G343" s="558"/>
      <c r="H343" s="558"/>
      <c r="I343" s="558"/>
      <c r="J343" s="558"/>
      <c r="K343" s="558"/>
      <c r="L343" s="558"/>
      <c r="M343" s="558"/>
      <c r="N343" s="558"/>
      <c r="O343" s="558"/>
      <c r="P343" s="558"/>
      <c r="Q343" s="558"/>
      <c r="R343" s="558"/>
      <c r="S343" s="343"/>
      <c r="T343" s="344"/>
      <c r="U343" s="232"/>
      <c r="V343" s="512"/>
      <c r="W343" s="232"/>
      <c r="X343" s="233"/>
      <c r="Y343" s="458"/>
      <c r="Z343" s="458"/>
      <c r="AA343" s="459"/>
      <c r="AB343" s="459"/>
    </row>
    <row r="344" spans="1:28" ht="14.25" customHeight="1">
      <c r="A344" s="6"/>
      <c r="B344" s="558" t="s">
        <v>123</v>
      </c>
      <c r="C344" s="558"/>
      <c r="D344" s="558"/>
      <c r="E344" s="558"/>
      <c r="F344" s="558"/>
      <c r="G344" s="558"/>
      <c r="H344" s="558"/>
      <c r="I344" s="558"/>
      <c r="J344" s="558"/>
      <c r="K344" s="558"/>
      <c r="L344" s="558"/>
      <c r="M344" s="558"/>
      <c r="N344" s="558"/>
      <c r="O344" s="558"/>
      <c r="P344" s="558"/>
      <c r="Q344" s="558"/>
      <c r="R344" s="558"/>
      <c r="S344" s="343"/>
      <c r="T344" s="344"/>
      <c r="U344" s="232"/>
      <c r="V344" s="512"/>
      <c r="W344" s="232"/>
      <c r="X344" s="233"/>
      <c r="Y344" s="458"/>
      <c r="Z344" s="458"/>
      <c r="AA344" s="459"/>
      <c r="AB344" s="459"/>
    </row>
    <row r="345" spans="1:28" ht="14.25" customHeight="1">
      <c r="A345" s="6"/>
      <c r="B345" s="241" t="s">
        <v>127</v>
      </c>
      <c r="C345" s="241"/>
      <c r="D345" s="241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343">
        <v>-25</v>
      </c>
      <c r="T345" s="344"/>
      <c r="U345" s="232">
        <v>54410</v>
      </c>
      <c r="V345" s="512"/>
      <c r="W345" s="232">
        <v>49710</v>
      </c>
      <c r="X345" s="233"/>
      <c r="Y345" s="496">
        <v>77418</v>
      </c>
      <c r="Z345" s="458"/>
      <c r="AA345" s="459">
        <v>70731</v>
      </c>
      <c r="AB345" s="459"/>
    </row>
    <row r="346" spans="1:28" ht="14.25" customHeight="1">
      <c r="A346" s="6"/>
      <c r="B346" s="325" t="s">
        <v>86</v>
      </c>
      <c r="C346" s="325"/>
      <c r="D346" s="325"/>
      <c r="E346" s="325"/>
      <c r="F346" s="325"/>
      <c r="G346" s="325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455"/>
      <c r="T346" s="455"/>
      <c r="U346" s="604"/>
      <c r="V346" s="456"/>
      <c r="W346" s="604"/>
      <c r="X346" s="605"/>
      <c r="Y346" s="669"/>
      <c r="Z346" s="658"/>
      <c r="AA346" s="342"/>
      <c r="AB346" s="342"/>
    </row>
    <row r="347" spans="1:28" ht="14.25" customHeight="1" thickBot="1">
      <c r="A347" s="46"/>
      <c r="B347" s="440" t="s">
        <v>128</v>
      </c>
      <c r="C347" s="440"/>
      <c r="D347" s="440"/>
      <c r="E347" s="440"/>
      <c r="F347" s="440"/>
      <c r="G347" s="440"/>
      <c r="H347" s="440"/>
      <c r="I347" s="440"/>
      <c r="J347" s="440"/>
      <c r="K347" s="440"/>
      <c r="L347" s="440"/>
      <c r="M347" s="440"/>
      <c r="N347" s="440"/>
      <c r="O347" s="440"/>
      <c r="P347" s="440"/>
      <c r="Q347" s="440"/>
      <c r="R347" s="440"/>
      <c r="S347" s="307"/>
      <c r="T347" s="307"/>
      <c r="U347" s="514">
        <f>SUM(U334:U346)</f>
        <v>2899677</v>
      </c>
      <c r="V347" s="498"/>
      <c r="W347" s="514">
        <f>SUM(W334:X345)</f>
        <v>2375558</v>
      </c>
      <c r="X347" s="526"/>
      <c r="Y347" s="497">
        <v>4125869</v>
      </c>
      <c r="Z347" s="498"/>
      <c r="AA347" s="514">
        <f>SUM(AA334:AA346)</f>
        <v>3380115</v>
      </c>
      <c r="AB347" s="514"/>
    </row>
    <row r="348" spans="1:28" ht="14.25" customHeight="1" thickBot="1" thickTop="1">
      <c r="A348" s="6"/>
      <c r="B348" s="300" t="s">
        <v>129</v>
      </c>
      <c r="C348" s="300"/>
      <c r="D348" s="300"/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0"/>
      <c r="R348" s="300"/>
      <c r="S348" s="580"/>
      <c r="T348" s="580"/>
      <c r="U348" s="435">
        <f>U347+U332</f>
        <v>3105666</v>
      </c>
      <c r="V348" s="612"/>
      <c r="W348" s="435">
        <f>W332+W347</f>
        <v>2602883</v>
      </c>
      <c r="X348" s="575"/>
      <c r="Y348" s="571">
        <f>Y347+Y332</f>
        <v>4418965</v>
      </c>
      <c r="Z348" s="571"/>
      <c r="AA348" s="435">
        <f>AA332+AA347</f>
        <v>3703570</v>
      </c>
      <c r="AB348" s="435"/>
    </row>
    <row r="349" spans="1:28" ht="14.25" customHeight="1" thickBot="1" thickTop="1">
      <c r="A349" s="6"/>
      <c r="B349" s="238" t="s">
        <v>130</v>
      </c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580"/>
      <c r="T349" s="580"/>
      <c r="U349" s="435">
        <f>U348+U317+U312</f>
        <v>6462045</v>
      </c>
      <c r="V349" s="612"/>
      <c r="W349" s="435">
        <f>W348+W317+W312</f>
        <v>6431917</v>
      </c>
      <c r="X349" s="575"/>
      <c r="Y349" s="571">
        <f>Y348+Y317+Y312</f>
        <v>9194662</v>
      </c>
      <c r="Z349" s="571"/>
      <c r="AA349" s="435">
        <f>AA348+AA317+AA312</f>
        <v>9151794</v>
      </c>
      <c r="AB349" s="435"/>
    </row>
    <row r="350" spans="1:28" ht="14.25" customHeight="1" thickTop="1">
      <c r="A350" s="6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4.25" customHeight="1">
      <c r="A351" s="6"/>
      <c r="B351" s="86" t="s">
        <v>15</v>
      </c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236"/>
      <c r="N351" s="236"/>
      <c r="O351" s="236"/>
      <c r="P351" s="236"/>
      <c r="Q351" s="236"/>
      <c r="R351" s="86"/>
      <c r="S351" s="558" t="s">
        <v>366</v>
      </c>
      <c r="T351" s="558"/>
      <c r="U351" s="558"/>
      <c r="V351" s="558"/>
      <c r="W351" s="86"/>
      <c r="X351" s="86"/>
      <c r="Y351" s="86"/>
      <c r="Z351" s="86"/>
      <c r="AA351" s="86"/>
      <c r="AB351" s="6"/>
    </row>
    <row r="352" spans="1:28" ht="14.25" customHeight="1">
      <c r="A352" s="6"/>
      <c r="B352" s="3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4.25" customHeight="1">
      <c r="A353" s="6"/>
      <c r="B353" s="237" t="str">
        <f>B214</f>
        <v>31 August  of year 2009.</v>
      </c>
      <c r="C353" s="237"/>
      <c r="D353" s="237"/>
      <c r="E353" s="237"/>
      <c r="F353" s="237"/>
      <c r="G353" s="237"/>
      <c r="H353" s="23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4.25" customHeight="1">
      <c r="A354" s="6"/>
      <c r="B354" s="3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4.25" customHeight="1">
      <c r="A355" s="6"/>
      <c r="B355" s="579" t="s">
        <v>131</v>
      </c>
      <c r="C355" s="579"/>
      <c r="D355" s="579"/>
      <c r="E355" s="579"/>
      <c r="F355" s="579"/>
      <c r="G355" s="579"/>
      <c r="H355" s="579"/>
      <c r="I355" s="579"/>
      <c r="J355" s="579"/>
      <c r="K355" s="579"/>
      <c r="L355" s="579"/>
      <c r="M355" s="579"/>
      <c r="N355" s="579"/>
      <c r="O355" s="579"/>
      <c r="P355" s="579"/>
      <c r="Q355" s="579"/>
      <c r="R355" s="579"/>
      <c r="S355" s="579"/>
      <c r="T355" s="579"/>
      <c r="U355" s="579"/>
      <c r="V355" s="579"/>
      <c r="W355" s="579"/>
      <c r="X355" s="579"/>
      <c r="Y355" s="579"/>
      <c r="Z355" s="579"/>
      <c r="AA355" s="579"/>
      <c r="AB355" s="579"/>
    </row>
    <row r="356" spans="1:28" ht="14.25" customHeight="1">
      <c r="A356" s="6"/>
      <c r="B356" s="495" t="s">
        <v>402</v>
      </c>
      <c r="C356" s="495"/>
      <c r="D356" s="495"/>
      <c r="E356" s="495"/>
      <c r="F356" s="495"/>
      <c r="G356" s="495"/>
      <c r="H356" s="495"/>
      <c r="I356" s="495"/>
      <c r="J356" s="495"/>
      <c r="K356" s="495"/>
      <c r="L356" s="495"/>
      <c r="M356" s="495"/>
      <c r="N356" s="495"/>
      <c r="O356" s="495"/>
      <c r="P356" s="495"/>
      <c r="Q356" s="495"/>
      <c r="R356" s="495"/>
      <c r="S356" s="495"/>
      <c r="T356" s="495"/>
      <c r="U356" s="495"/>
      <c r="V356" s="495"/>
      <c r="W356" s="495"/>
      <c r="X356" s="495"/>
      <c r="Y356" s="495"/>
      <c r="Z356" s="495"/>
      <c r="AA356" s="495"/>
      <c r="AB356" s="495"/>
    </row>
    <row r="357" spans="1:28" ht="14.25" customHeight="1">
      <c r="A357" s="6"/>
      <c r="B357" s="3"/>
      <c r="C357" s="5"/>
      <c r="D357" s="5"/>
      <c r="E357" s="5"/>
      <c r="F357" s="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4.25" customHeight="1" thickBot="1">
      <c r="A358" s="46"/>
      <c r="B358" s="3"/>
      <c r="C358" s="5"/>
      <c r="D358" s="5"/>
      <c r="E358" s="5"/>
      <c r="F358" s="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80"/>
      <c r="T358" s="80"/>
      <c r="U358" s="581" t="s">
        <v>293</v>
      </c>
      <c r="V358" s="611"/>
      <c r="W358" s="611"/>
      <c r="X358" s="621"/>
      <c r="Y358" s="504" t="s">
        <v>306</v>
      </c>
      <c r="Z358" s="344"/>
      <c r="AA358" s="344"/>
      <c r="AB358" s="344"/>
    </row>
    <row r="359" spans="1:28" ht="14.25" customHeight="1" thickTop="1">
      <c r="A359" s="6"/>
      <c r="B359" s="619" t="s">
        <v>132</v>
      </c>
      <c r="C359" s="619"/>
      <c r="D359" s="619"/>
      <c r="E359" s="619"/>
      <c r="F359" s="619"/>
      <c r="G359" s="619"/>
      <c r="H359" s="619"/>
      <c r="I359" s="619"/>
      <c r="J359" s="619"/>
      <c r="K359" s="619"/>
      <c r="L359" s="619"/>
      <c r="M359" s="619"/>
      <c r="N359" s="619"/>
      <c r="O359" s="619"/>
      <c r="P359" s="619"/>
      <c r="Q359" s="619"/>
      <c r="R359" s="619"/>
      <c r="S359" s="619"/>
      <c r="T359" s="619"/>
      <c r="U359" s="576">
        <v>2009</v>
      </c>
      <c r="V359" s="611"/>
      <c r="W359" s="576">
        <v>2008</v>
      </c>
      <c r="X359" s="577"/>
      <c r="Y359" s="573">
        <v>2009</v>
      </c>
      <c r="Z359" s="396"/>
      <c r="AA359" s="574">
        <v>2008</v>
      </c>
      <c r="AB359" s="574"/>
    </row>
    <row r="360" spans="1:28" ht="14.25" customHeight="1">
      <c r="A360" s="6"/>
      <c r="B360" s="237" t="s">
        <v>133</v>
      </c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65">
        <v>2701445</v>
      </c>
      <c r="V360" s="443"/>
      <c r="W360" s="578">
        <v>4150195</v>
      </c>
      <c r="X360" s="391"/>
      <c r="Y360" s="494">
        <v>3843810</v>
      </c>
      <c r="Z360" s="303"/>
      <c r="AA360" s="494">
        <v>5905195</v>
      </c>
      <c r="AB360" s="303"/>
    </row>
    <row r="361" spans="1:28" ht="14.25" customHeight="1">
      <c r="A361" s="6"/>
      <c r="B361" s="623" t="s">
        <v>134</v>
      </c>
      <c r="C361" s="623"/>
      <c r="D361" s="623"/>
      <c r="E361" s="623"/>
      <c r="F361" s="623"/>
      <c r="G361" s="623"/>
      <c r="H361" s="623"/>
      <c r="I361" s="623"/>
      <c r="J361" s="623"/>
      <c r="K361" s="623"/>
      <c r="L361" s="623"/>
      <c r="M361" s="623"/>
      <c r="N361" s="623"/>
      <c r="O361" s="623"/>
      <c r="P361" s="623"/>
      <c r="Q361" s="623"/>
      <c r="R361" s="623"/>
      <c r="S361" s="623"/>
      <c r="T361" s="623"/>
      <c r="U361" s="265">
        <v>2573188</v>
      </c>
      <c r="V361" s="443"/>
      <c r="W361" s="578">
        <v>4267503</v>
      </c>
      <c r="X361" s="391"/>
      <c r="Y361" s="494">
        <v>3661317</v>
      </c>
      <c r="Z361" s="303"/>
      <c r="AA361" s="494">
        <v>6072110</v>
      </c>
      <c r="AB361" s="303"/>
    </row>
    <row r="362" spans="1:28" ht="14.25" customHeight="1">
      <c r="A362" s="6"/>
      <c r="B362" s="240" t="s">
        <v>135</v>
      </c>
      <c r="C362" s="240"/>
      <c r="D362" s="240"/>
      <c r="E362" s="240"/>
      <c r="F362" s="240"/>
      <c r="G362" s="240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  <c r="T362" s="240"/>
      <c r="U362" s="622"/>
      <c r="V362" s="448"/>
      <c r="W362" s="304"/>
      <c r="X362" s="564"/>
      <c r="Y362" s="608"/>
      <c r="Z362" s="448"/>
      <c r="AA362" s="304"/>
      <c r="AB362" s="304"/>
    </row>
    <row r="363" spans="1:28" ht="14.25" customHeight="1" thickBot="1">
      <c r="A363" s="6"/>
      <c r="B363" s="239" t="s">
        <v>136</v>
      </c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561">
        <f>U360-U361+U362</f>
        <v>128257</v>
      </c>
      <c r="V363" s="348"/>
      <c r="W363" s="561">
        <f>W360-W361+W362</f>
        <v>-117308</v>
      </c>
      <c r="X363" s="562"/>
      <c r="Y363" s="609">
        <f>Y360-Y361+Y362</f>
        <v>182493</v>
      </c>
      <c r="Z363" s="610"/>
      <c r="AA363" s="561">
        <f>AA360-AA361+AA362</f>
        <v>-166915</v>
      </c>
      <c r="AB363" s="393"/>
    </row>
    <row r="364" spans="1:28" ht="14.25" customHeight="1" thickTop="1">
      <c r="A364" s="6"/>
      <c r="B364" s="624" t="s">
        <v>137</v>
      </c>
      <c r="C364" s="624"/>
      <c r="D364" s="624"/>
      <c r="E364" s="624"/>
      <c r="F364" s="624"/>
      <c r="G364" s="624"/>
      <c r="H364" s="624"/>
      <c r="I364" s="624"/>
      <c r="J364" s="624"/>
      <c r="K364" s="624"/>
      <c r="L364" s="624"/>
      <c r="M364" s="624"/>
      <c r="N364" s="624"/>
      <c r="O364" s="624"/>
      <c r="P364" s="624"/>
      <c r="Q364" s="624"/>
      <c r="R364" s="624"/>
      <c r="S364" s="624"/>
      <c r="T364" s="624"/>
      <c r="U364" s="563">
        <v>23977</v>
      </c>
      <c r="V364" s="563"/>
      <c r="W364" s="563">
        <v>28260</v>
      </c>
      <c r="X364" s="572"/>
      <c r="Y364" s="565">
        <v>34116</v>
      </c>
      <c r="Z364" s="566"/>
      <c r="AA364" s="563">
        <v>40210</v>
      </c>
      <c r="AB364" s="563"/>
    </row>
    <row r="365" spans="1:28" ht="14.25" customHeight="1">
      <c r="A365" s="6"/>
      <c r="B365" s="240" t="s">
        <v>138</v>
      </c>
      <c r="C365" s="240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304"/>
      <c r="V365" s="304"/>
      <c r="W365" s="304"/>
      <c r="X365" s="564"/>
      <c r="Y365" s="606"/>
      <c r="Z365" s="607"/>
      <c r="AA365" s="304"/>
      <c r="AB365" s="304"/>
    </row>
    <row r="366" spans="1:28" ht="14.25" customHeight="1" thickBot="1">
      <c r="A366" s="6"/>
      <c r="B366" s="239" t="s">
        <v>139</v>
      </c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T366" s="239"/>
      <c r="U366" s="569">
        <f>U363-U364</f>
        <v>104280</v>
      </c>
      <c r="V366" s="348"/>
      <c r="W366" s="569">
        <f>W363-W364</f>
        <v>-145568</v>
      </c>
      <c r="X366" s="562"/>
      <c r="Y366" s="569">
        <f>Y363-Y364</f>
        <v>148377</v>
      </c>
      <c r="Z366" s="348"/>
      <c r="AA366" s="569">
        <f>AA363-AA364</f>
        <v>-207125</v>
      </c>
      <c r="AB366" s="348"/>
    </row>
    <row r="367" spans="1:28" ht="14.25" customHeight="1" thickTop="1">
      <c r="A367" s="6"/>
      <c r="B367" s="625" t="s">
        <v>140</v>
      </c>
      <c r="C367" s="625"/>
      <c r="D367" s="625"/>
      <c r="E367" s="625"/>
      <c r="F367" s="625"/>
      <c r="G367" s="625"/>
      <c r="H367" s="625"/>
      <c r="I367" s="625"/>
      <c r="J367" s="625"/>
      <c r="K367" s="625"/>
      <c r="L367" s="625"/>
      <c r="M367" s="625"/>
      <c r="N367" s="625"/>
      <c r="O367" s="625"/>
      <c r="P367" s="625"/>
      <c r="Q367" s="625"/>
      <c r="R367" s="625"/>
      <c r="S367" s="625"/>
      <c r="T367" s="625"/>
      <c r="U367" s="305"/>
      <c r="V367" s="306"/>
      <c r="W367" s="567"/>
      <c r="X367" s="568"/>
      <c r="Y367" s="305"/>
      <c r="Z367" s="306"/>
      <c r="AA367" s="305"/>
      <c r="AB367" s="305"/>
    </row>
    <row r="368" spans="1:28" ht="14.25" customHeight="1" thickBot="1">
      <c r="A368" s="6"/>
      <c r="B368" s="626" t="s">
        <v>141</v>
      </c>
      <c r="C368" s="626"/>
      <c r="D368" s="626"/>
      <c r="E368" s="626"/>
      <c r="F368" s="626"/>
      <c r="G368" s="626"/>
      <c r="H368" s="626"/>
      <c r="I368" s="626"/>
      <c r="J368" s="626"/>
      <c r="K368" s="626"/>
      <c r="L368" s="626"/>
      <c r="M368" s="626"/>
      <c r="N368" s="626"/>
      <c r="O368" s="626"/>
      <c r="P368" s="626"/>
      <c r="Q368" s="626"/>
      <c r="R368" s="626"/>
      <c r="S368" s="626"/>
      <c r="T368" s="626"/>
      <c r="U368" s="570">
        <f>U366+U367</f>
        <v>104280</v>
      </c>
      <c r="V368" s="348"/>
      <c r="W368" s="570">
        <f>W366+X367</f>
        <v>-145568</v>
      </c>
      <c r="X368" s="538"/>
      <c r="Y368" s="570">
        <f>Y366+Z367</f>
        <v>148377</v>
      </c>
      <c r="Z368" s="393"/>
      <c r="AA368" s="570">
        <f>AA366+AB367</f>
        <v>-207125</v>
      </c>
      <c r="AB368" s="393"/>
    </row>
    <row r="369" spans="1:28" ht="14.25" customHeight="1" thickTop="1">
      <c r="A369" s="6"/>
      <c r="B369" s="441" t="s">
        <v>142</v>
      </c>
      <c r="C369" s="441"/>
      <c r="D369" s="441"/>
      <c r="E369" s="441"/>
      <c r="F369" s="441"/>
      <c r="G369" s="441"/>
      <c r="H369" s="441"/>
      <c r="I369" s="441"/>
      <c r="J369" s="441"/>
      <c r="K369" s="441"/>
      <c r="L369" s="441"/>
      <c r="M369" s="441"/>
      <c r="N369" s="441"/>
      <c r="O369" s="441"/>
      <c r="P369" s="441"/>
      <c r="Q369" s="441"/>
      <c r="R369" s="441"/>
      <c r="S369" s="441"/>
      <c r="T369" s="441"/>
      <c r="U369" s="441"/>
      <c r="V369" s="441"/>
      <c r="W369" s="441"/>
      <c r="X369" s="441"/>
      <c r="Y369" s="441"/>
      <c r="Z369" s="441"/>
      <c r="AA369" s="441"/>
      <c r="AB369" s="441"/>
    </row>
    <row r="370" spans="1:28" ht="14.25" customHeight="1">
      <c r="A370" s="6"/>
      <c r="B370" s="237" t="s">
        <v>143</v>
      </c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426"/>
      <c r="V370" s="443"/>
      <c r="W370" s="426"/>
      <c r="X370" s="433"/>
      <c r="Y370" s="287"/>
      <c r="Z370" s="287"/>
      <c r="AA370" s="287"/>
      <c r="AB370" s="287"/>
    </row>
    <row r="371" spans="1:28" ht="14.25" customHeight="1">
      <c r="A371" s="6"/>
      <c r="B371" s="237" t="s">
        <v>144</v>
      </c>
      <c r="C371" s="237"/>
      <c r="D371" s="237"/>
      <c r="E371" s="237"/>
      <c r="F371" s="237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426"/>
      <c r="V371" s="443"/>
      <c r="W371" s="426"/>
      <c r="X371" s="433"/>
      <c r="Y371" s="287"/>
      <c r="Z371" s="287"/>
      <c r="AA371" s="287"/>
      <c r="AB371" s="287"/>
    </row>
    <row r="372" spans="1:28" ht="14.25" customHeight="1">
      <c r="A372" s="6"/>
      <c r="B372" s="237" t="s">
        <v>145</v>
      </c>
      <c r="C372" s="237"/>
      <c r="D372" s="237"/>
      <c r="E372" s="237"/>
      <c r="F372" s="237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65">
        <v>92829</v>
      </c>
      <c r="V372" s="443"/>
      <c r="W372" s="265">
        <v>62458</v>
      </c>
      <c r="X372" s="433"/>
      <c r="Y372" s="286">
        <v>132083</v>
      </c>
      <c r="Z372" s="287"/>
      <c r="AA372" s="286">
        <v>88870</v>
      </c>
      <c r="AB372" s="287"/>
    </row>
    <row r="373" spans="1:28" ht="14.25" customHeight="1" thickBot="1">
      <c r="A373" s="46"/>
      <c r="B373" s="237" t="s">
        <v>146</v>
      </c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65">
        <v>6939</v>
      </c>
      <c r="V373" s="443"/>
      <c r="W373" s="265"/>
      <c r="X373" s="433"/>
      <c r="Y373" s="287">
        <v>9873</v>
      </c>
      <c r="Z373" s="287"/>
      <c r="AA373" s="286"/>
      <c r="AB373" s="287"/>
    </row>
    <row r="374" spans="1:28" ht="14.25" customHeight="1" thickBot="1" thickTop="1">
      <c r="A374" s="47"/>
      <c r="B374" s="237" t="s">
        <v>147</v>
      </c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426"/>
      <c r="V374" s="443"/>
      <c r="W374" s="426"/>
      <c r="X374" s="433"/>
      <c r="Y374" s="287"/>
      <c r="Z374" s="287"/>
      <c r="AA374" s="287"/>
      <c r="AB374" s="287"/>
    </row>
    <row r="375" spans="1:28" ht="14.25" customHeight="1" thickBot="1" thickTop="1">
      <c r="A375" s="47"/>
      <c r="B375" s="237" t="s">
        <v>148</v>
      </c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426"/>
      <c r="V375" s="443"/>
      <c r="W375" s="426"/>
      <c r="X375" s="433"/>
      <c r="Y375" s="287"/>
      <c r="Z375" s="287"/>
      <c r="AA375" s="287"/>
      <c r="AB375" s="287"/>
    </row>
    <row r="376" spans="1:28" ht="14.25" customHeight="1" thickTop="1">
      <c r="A376" s="6"/>
      <c r="B376" s="237" t="s">
        <v>149</v>
      </c>
      <c r="C376" s="237"/>
      <c r="D376" s="237"/>
      <c r="E376" s="237"/>
      <c r="F376" s="237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426"/>
      <c r="V376" s="443"/>
      <c r="W376" s="426"/>
      <c r="X376" s="433"/>
      <c r="Y376" s="287"/>
      <c r="Z376" s="287"/>
      <c r="AA376" s="287"/>
      <c r="AB376" s="287"/>
    </row>
    <row r="377" spans="1:28" ht="14.25" customHeight="1">
      <c r="A377" s="6"/>
      <c r="B377" s="240" t="s">
        <v>150</v>
      </c>
      <c r="C377" s="240"/>
      <c r="D377" s="240"/>
      <c r="E377" s="240"/>
      <c r="F377" s="240"/>
      <c r="G377" s="2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447"/>
      <c r="V377" s="448"/>
      <c r="W377" s="426"/>
      <c r="X377" s="433"/>
      <c r="Y377" s="447"/>
      <c r="Z377" s="448"/>
      <c r="AA377" s="291"/>
      <c r="AB377" s="291"/>
    </row>
    <row r="378" spans="1:28" ht="14.25" customHeight="1" thickBot="1">
      <c r="A378" s="6"/>
      <c r="B378" s="340" t="s">
        <v>151</v>
      </c>
      <c r="C378" s="340"/>
      <c r="D378" s="340"/>
      <c r="E378" s="340"/>
      <c r="F378" s="340"/>
      <c r="G378" s="340"/>
      <c r="H378" s="340"/>
      <c r="I378" s="340"/>
      <c r="J378" s="340"/>
      <c r="K378" s="340"/>
      <c r="L378" s="340"/>
      <c r="M378" s="340"/>
      <c r="N378" s="340"/>
      <c r="O378" s="340"/>
      <c r="P378" s="340"/>
      <c r="Q378" s="340"/>
      <c r="R378" s="340"/>
      <c r="S378" s="340"/>
      <c r="T378" s="340"/>
      <c r="U378" s="570">
        <f>U373-U372</f>
        <v>-85890</v>
      </c>
      <c r="V378" s="499"/>
      <c r="W378" s="570">
        <f>W373-W372</f>
        <v>-62458</v>
      </c>
      <c r="X378" s="538"/>
      <c r="Y378" s="570">
        <f>Y373-Y372</f>
        <v>-122210</v>
      </c>
      <c r="Z378" s="393"/>
      <c r="AA378" s="570">
        <f>AA373-AA372</f>
        <v>-88870</v>
      </c>
      <c r="AB378" s="393"/>
    </row>
    <row r="379" spans="1:28" ht="14.25" customHeight="1" thickTop="1">
      <c r="A379" s="6"/>
      <c r="B379" s="723" t="s">
        <v>152</v>
      </c>
      <c r="C379" s="723"/>
      <c r="D379" s="723"/>
      <c r="E379" s="723"/>
      <c r="F379" s="723"/>
      <c r="G379" s="723"/>
      <c r="H379" s="723"/>
      <c r="I379" s="723"/>
      <c r="J379" s="723"/>
      <c r="K379" s="723"/>
      <c r="L379" s="723"/>
      <c r="M379" s="723"/>
      <c r="N379" s="723"/>
      <c r="O379" s="723"/>
      <c r="P379" s="723"/>
      <c r="Q379" s="723"/>
      <c r="R379" s="723"/>
      <c r="S379" s="723"/>
      <c r="T379" s="723"/>
      <c r="U379" s="723"/>
      <c r="V379" s="723"/>
      <c r="W379" s="723"/>
      <c r="X379" s="723"/>
      <c r="Y379" s="723"/>
      <c r="Z379" s="723"/>
      <c r="AA379" s="723"/>
      <c r="AB379" s="723"/>
    </row>
    <row r="380" spans="1:28" ht="14.25" customHeight="1">
      <c r="A380" s="6"/>
      <c r="B380" s="237" t="s">
        <v>153</v>
      </c>
      <c r="C380" s="237"/>
      <c r="D380" s="237"/>
      <c r="E380" s="237"/>
      <c r="F380" s="237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426"/>
      <c r="V380" s="443"/>
      <c r="W380" s="390"/>
      <c r="X380" s="391"/>
      <c r="Y380" s="303"/>
      <c r="Z380" s="303"/>
      <c r="AA380" s="303"/>
      <c r="AB380" s="303"/>
    </row>
    <row r="381" spans="1:28" ht="14.25" customHeight="1">
      <c r="A381" s="6"/>
      <c r="B381" s="237" t="s">
        <v>154</v>
      </c>
      <c r="C381" s="237"/>
      <c r="D381" s="237"/>
      <c r="E381" s="237"/>
      <c r="F381" s="237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65"/>
      <c r="V381" s="443"/>
      <c r="W381" s="578">
        <v>253117</v>
      </c>
      <c r="X381" s="391"/>
      <c r="Y381" s="494"/>
      <c r="Z381" s="303"/>
      <c r="AA381" s="303">
        <v>360153</v>
      </c>
      <c r="AB381" s="303"/>
    </row>
    <row r="382" spans="1:28" ht="14.25" customHeight="1">
      <c r="A382" s="6"/>
      <c r="B382" s="237" t="s">
        <v>155</v>
      </c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426"/>
      <c r="V382" s="443"/>
      <c r="W382" s="390"/>
      <c r="X382" s="391"/>
      <c r="Y382" s="303"/>
      <c r="Z382" s="303"/>
      <c r="AA382" s="303"/>
      <c r="AB382" s="303"/>
    </row>
    <row r="383" spans="1:28" ht="14.25" customHeight="1">
      <c r="A383" s="6"/>
      <c r="B383" s="237" t="s">
        <v>156</v>
      </c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65">
        <v>29589</v>
      </c>
      <c r="V383" s="443"/>
      <c r="W383" s="578"/>
      <c r="X383" s="391"/>
      <c r="Y383" s="303">
        <v>42101</v>
      </c>
      <c r="Z383" s="303"/>
      <c r="AA383" s="494"/>
      <c r="AB383" s="303"/>
    </row>
    <row r="384" spans="1:28" ht="14.25" customHeight="1">
      <c r="A384" s="6"/>
      <c r="B384" s="237" t="s">
        <v>157</v>
      </c>
      <c r="C384" s="237"/>
      <c r="D384" s="237"/>
      <c r="E384" s="237"/>
      <c r="F384" s="237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426"/>
      <c r="V384" s="443"/>
      <c r="W384" s="390"/>
      <c r="X384" s="391"/>
      <c r="Y384" s="303"/>
      <c r="Z384" s="303"/>
      <c r="AA384" s="303"/>
      <c r="AB384" s="303"/>
    </row>
    <row r="385" spans="1:28" ht="14.25" customHeight="1">
      <c r="A385" s="6"/>
      <c r="B385" s="240" t="s">
        <v>158</v>
      </c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447"/>
      <c r="V385" s="448"/>
      <c r="W385" s="390"/>
      <c r="X385" s="391"/>
      <c r="Y385" s="606"/>
      <c r="Z385" s="607"/>
      <c r="AA385" s="304"/>
      <c r="AB385" s="304"/>
    </row>
    <row r="386" spans="1:28" ht="14.25" customHeight="1" thickBot="1">
      <c r="A386" s="6"/>
      <c r="B386" s="340" t="s">
        <v>159</v>
      </c>
      <c r="C386" s="340"/>
      <c r="D386" s="340"/>
      <c r="E386" s="340"/>
      <c r="F386" s="340"/>
      <c r="G386" s="340"/>
      <c r="H386" s="340"/>
      <c r="I386" s="340"/>
      <c r="J386" s="340"/>
      <c r="K386" s="340"/>
      <c r="L386" s="340"/>
      <c r="M386" s="340"/>
      <c r="N386" s="340"/>
      <c r="O386" s="340"/>
      <c r="P386" s="340"/>
      <c r="Q386" s="340"/>
      <c r="R386" s="340"/>
      <c r="S386" s="340"/>
      <c r="T386" s="340"/>
      <c r="U386" s="392">
        <f>-U383</f>
        <v>-29589</v>
      </c>
      <c r="V386" s="499"/>
      <c r="W386" s="392">
        <f>W381-W383</f>
        <v>253117</v>
      </c>
      <c r="X386" s="538"/>
      <c r="Y386" s="392">
        <f>-Y383</f>
        <v>-42101</v>
      </c>
      <c r="Z386" s="393"/>
      <c r="AA386" s="392">
        <f>AA381</f>
        <v>360153</v>
      </c>
      <c r="AB386" s="393"/>
    </row>
    <row r="387" spans="1:28" ht="14.25" customHeight="1" thickBot="1" thickTop="1">
      <c r="A387" s="6"/>
      <c r="B387" s="673" t="s">
        <v>160</v>
      </c>
      <c r="C387" s="673"/>
      <c r="D387" s="673"/>
      <c r="E387" s="673"/>
      <c r="F387" s="673"/>
      <c r="G387" s="673"/>
      <c r="H387" s="673"/>
      <c r="I387" s="673"/>
      <c r="J387" s="673"/>
      <c r="K387" s="673"/>
      <c r="L387" s="673"/>
      <c r="M387" s="673"/>
      <c r="N387" s="673"/>
      <c r="O387" s="673"/>
      <c r="P387" s="673"/>
      <c r="Q387" s="673"/>
      <c r="R387" s="673"/>
      <c r="S387" s="673"/>
      <c r="T387" s="673"/>
      <c r="U387" s="631"/>
      <c r="V387" s="389"/>
      <c r="W387" s="302"/>
      <c r="X387" s="446"/>
      <c r="Y387" s="388"/>
      <c r="Z387" s="389"/>
      <c r="AA387" s="302"/>
      <c r="AB387" s="302"/>
    </row>
    <row r="388" spans="1:28" ht="14.25" customHeight="1" thickBot="1" thickTop="1">
      <c r="A388" s="6"/>
      <c r="B388" s="300" t="s">
        <v>161</v>
      </c>
      <c r="C388" s="300"/>
      <c r="D388" s="300"/>
      <c r="E388" s="300"/>
      <c r="F388" s="300"/>
      <c r="G388" s="300"/>
      <c r="H388" s="300"/>
      <c r="I388" s="300"/>
      <c r="J388" s="300"/>
      <c r="K388" s="300"/>
      <c r="L388" s="300"/>
      <c r="M388" s="300"/>
      <c r="N388" s="300"/>
      <c r="O388" s="300"/>
      <c r="P388" s="300"/>
      <c r="Q388" s="300"/>
      <c r="R388" s="300"/>
      <c r="S388" s="300"/>
      <c r="T388" s="300"/>
      <c r="U388" s="435">
        <f>U378+U368+U386</f>
        <v>-11199</v>
      </c>
      <c r="V388" s="549"/>
      <c r="W388" s="435">
        <f>W368+W378+W386</f>
        <v>45091</v>
      </c>
      <c r="X388" s="632"/>
      <c r="Y388" s="435">
        <f>Y378+Y368+Y386</f>
        <v>-15934</v>
      </c>
      <c r="Z388" s="554"/>
      <c r="AA388" s="435">
        <f>AA368+AA378+AA386</f>
        <v>64158</v>
      </c>
      <c r="AB388" s="435"/>
    </row>
    <row r="389" spans="1:28" ht="14.25" customHeight="1" thickBot="1" thickTop="1">
      <c r="A389" s="6"/>
      <c r="B389" s="552"/>
      <c r="C389" s="553"/>
      <c r="D389" s="553"/>
      <c r="E389" s="553"/>
      <c r="F389" s="553"/>
      <c r="G389" s="553"/>
      <c r="H389" s="553"/>
      <c r="I389" s="553"/>
      <c r="J389" s="553"/>
      <c r="K389" s="553"/>
      <c r="L389" s="553"/>
      <c r="M389" s="553"/>
      <c r="N389" s="553"/>
      <c r="O389" s="553"/>
      <c r="P389" s="553"/>
      <c r="Q389" s="553"/>
      <c r="R389" s="553"/>
      <c r="S389" s="553"/>
      <c r="T389" s="553"/>
      <c r="U389" s="553"/>
      <c r="V389" s="553"/>
      <c r="W389" s="553"/>
      <c r="X389" s="553"/>
      <c r="Y389" s="553"/>
      <c r="Z389" s="553"/>
      <c r="AA389" s="553"/>
      <c r="AB389" s="553"/>
    </row>
    <row r="390" spans="1:28" ht="14.25" customHeight="1" thickBot="1" thickTop="1">
      <c r="A390" s="6"/>
      <c r="B390" s="437" t="s">
        <v>162</v>
      </c>
      <c r="C390" s="437"/>
      <c r="D390" s="437"/>
      <c r="E390" s="437"/>
      <c r="F390" s="437"/>
      <c r="G390" s="437"/>
      <c r="H390" s="437"/>
      <c r="I390" s="437"/>
      <c r="J390" s="437"/>
      <c r="K390" s="437"/>
      <c r="L390" s="437"/>
      <c r="M390" s="437"/>
      <c r="N390" s="437"/>
      <c r="O390" s="437"/>
      <c r="P390" s="437"/>
      <c r="Q390" s="437"/>
      <c r="R390" s="437"/>
      <c r="S390" s="437"/>
      <c r="T390" s="437"/>
      <c r="U390" s="557">
        <v>14185</v>
      </c>
      <c r="V390" s="549"/>
      <c r="W390" s="550">
        <v>7174</v>
      </c>
      <c r="X390" s="551"/>
      <c r="Y390" s="550">
        <v>20183</v>
      </c>
      <c r="Z390" s="502"/>
      <c r="AA390" s="550">
        <v>10208</v>
      </c>
      <c r="AB390" s="502"/>
    </row>
    <row r="391" spans="1:28" ht="14.25" customHeight="1" thickBot="1" thickTop="1">
      <c r="A391" s="6"/>
      <c r="B391" s="301"/>
      <c r="C391" s="301"/>
      <c r="D391" s="301"/>
      <c r="E391" s="301"/>
      <c r="F391" s="301"/>
      <c r="G391" s="301"/>
      <c r="H391" s="301"/>
      <c r="I391" s="301"/>
      <c r="J391" s="301"/>
      <c r="K391" s="301"/>
      <c r="L391" s="301"/>
      <c r="M391" s="301"/>
      <c r="N391" s="301"/>
      <c r="O391" s="301"/>
      <c r="P391" s="301"/>
      <c r="Q391" s="301"/>
      <c r="R391" s="301"/>
      <c r="S391" s="301"/>
      <c r="T391" s="301"/>
      <c r="U391" s="301"/>
      <c r="V391" s="301"/>
      <c r="W391" s="301"/>
      <c r="X391" s="301"/>
      <c r="Y391" s="301"/>
      <c r="Z391" s="301"/>
      <c r="AA391" s="301"/>
      <c r="AB391" s="301"/>
    </row>
    <row r="392" spans="1:28" ht="14.25" customHeight="1" thickBot="1" thickTop="1">
      <c r="A392" s="6"/>
      <c r="B392" s="437" t="s">
        <v>163</v>
      </c>
      <c r="C392" s="437"/>
      <c r="D392" s="437"/>
      <c r="E392" s="437"/>
      <c r="F392" s="437"/>
      <c r="G392" s="437"/>
      <c r="H392" s="437"/>
      <c r="I392" s="437"/>
      <c r="J392" s="437"/>
      <c r="K392" s="437"/>
      <c r="L392" s="437"/>
      <c r="M392" s="437"/>
      <c r="N392" s="437"/>
      <c r="O392" s="437"/>
      <c r="P392" s="437"/>
      <c r="Q392" s="437"/>
      <c r="R392" s="437"/>
      <c r="S392" s="437"/>
      <c r="T392" s="437"/>
      <c r="U392" s="548">
        <f>U390+U388</f>
        <v>2986</v>
      </c>
      <c r="V392" s="553"/>
      <c r="W392" s="548">
        <f>SUM(W388:X390)</f>
        <v>52265</v>
      </c>
      <c r="X392" s="555"/>
      <c r="Y392" s="548">
        <f>Y390+Y388</f>
        <v>4249</v>
      </c>
      <c r="Z392" s="549"/>
      <c r="AA392" s="557">
        <f>AA390+AA388</f>
        <v>74366</v>
      </c>
      <c r="AB392" s="502"/>
    </row>
    <row r="393" spans="1:28" ht="14.25" customHeight="1" thickBot="1" thickTop="1">
      <c r="A393" s="46"/>
      <c r="B393" s="3"/>
      <c r="C393" s="5"/>
      <c r="D393" s="5"/>
      <c r="E393" s="5"/>
      <c r="F393" s="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4.25" customHeight="1" thickTop="1">
      <c r="A394" s="6"/>
      <c r="B394" s="213" t="s">
        <v>15</v>
      </c>
      <c r="C394" s="213"/>
      <c r="D394" s="213"/>
      <c r="E394" s="213"/>
      <c r="F394" s="213"/>
      <c r="G394" s="213"/>
      <c r="H394" s="213"/>
      <c r="I394" s="213"/>
      <c r="J394" s="213"/>
      <c r="K394" s="213"/>
      <c r="L394" s="558" t="s">
        <v>366</v>
      </c>
      <c r="M394" s="558"/>
      <c r="N394" s="558"/>
      <c r="O394" s="558"/>
      <c r="P394" s="213"/>
      <c r="Q394" s="213"/>
      <c r="R394" s="213"/>
      <c r="S394" s="213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4.25" customHeight="1">
      <c r="A395" s="6"/>
      <c r="B395" s="237" t="str">
        <f>B214</f>
        <v>31 August  of year 2009.</v>
      </c>
      <c r="C395" s="237"/>
      <c r="D395" s="237"/>
      <c r="E395" s="237"/>
      <c r="F395" s="23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4.25" customHeight="1" thickBot="1">
      <c r="A396" s="127"/>
      <c r="B396" s="3"/>
      <c r="C396" s="5"/>
      <c r="D396" s="5"/>
      <c r="E396" s="5"/>
      <c r="F396" s="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4.25" customHeight="1" thickTop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4.25" customHeight="1">
      <c r="A398" s="6"/>
      <c r="B398" s="628" t="s">
        <v>164</v>
      </c>
      <c r="C398" s="628"/>
      <c r="D398" s="628"/>
      <c r="E398" s="628"/>
      <c r="F398" s="628"/>
      <c r="G398" s="628"/>
      <c r="H398" s="628"/>
      <c r="I398" s="628"/>
      <c r="J398" s="628"/>
      <c r="K398" s="628"/>
      <c r="L398" s="628"/>
      <c r="M398" s="628"/>
      <c r="N398" s="628"/>
      <c r="O398" s="628"/>
      <c r="P398" s="628"/>
      <c r="Q398" s="628"/>
      <c r="R398" s="628"/>
      <c r="S398" s="628"/>
      <c r="T398" s="628"/>
      <c r="U398" s="628"/>
      <c r="V398" s="628"/>
      <c r="W398" s="628"/>
      <c r="X398" s="628"/>
      <c r="Y398" s="628"/>
      <c r="Z398" s="628"/>
      <c r="AA398" s="628"/>
      <c r="AB398" s="628"/>
    </row>
    <row r="399" spans="1:28" ht="14.25" customHeight="1">
      <c r="A399" s="6"/>
      <c r="B399" s="330" t="s">
        <v>399</v>
      </c>
      <c r="C399" s="330"/>
      <c r="D399" s="330"/>
      <c r="E399" s="330"/>
      <c r="F399" s="330"/>
      <c r="G399" s="330"/>
      <c r="H399" s="330"/>
      <c r="I399" s="330"/>
      <c r="J399" s="330"/>
      <c r="K399" s="330"/>
      <c r="L399" s="330"/>
      <c r="M399" s="330"/>
      <c r="N399" s="330"/>
      <c r="O399" s="330"/>
      <c r="P399" s="330"/>
      <c r="Q399" s="330"/>
      <c r="R399" s="330"/>
      <c r="S399" s="330"/>
      <c r="T399" s="330"/>
      <c r="U399" s="330"/>
      <c r="V399" s="330"/>
      <c r="W399" s="330"/>
      <c r="X399" s="330"/>
      <c r="Y399" s="330"/>
      <c r="Z399" s="330"/>
      <c r="AA399" s="330"/>
      <c r="AB399" s="330"/>
    </row>
    <row r="400" spans="1:28" ht="45" customHeight="1">
      <c r="A400" s="6"/>
      <c r="B400" s="109"/>
      <c r="C400" s="108"/>
      <c r="D400" s="108"/>
      <c r="E400" s="108"/>
      <c r="F400" s="108"/>
      <c r="G400" s="108"/>
      <c r="H400" s="108"/>
      <c r="I400" s="559" t="s">
        <v>165</v>
      </c>
      <c r="J400" s="559"/>
      <c r="K400" s="559"/>
      <c r="L400" s="110"/>
      <c r="M400" s="559" t="s">
        <v>166</v>
      </c>
      <c r="N400" s="559"/>
      <c r="O400" s="559"/>
      <c r="P400" s="110"/>
      <c r="Q400" s="439" t="s">
        <v>167</v>
      </c>
      <c r="R400" s="439"/>
      <c r="S400" s="439"/>
      <c r="T400" s="110"/>
      <c r="U400" s="484" t="s">
        <v>168</v>
      </c>
      <c r="V400" s="484"/>
      <c r="W400" s="484"/>
      <c r="X400" s="110"/>
      <c r="Y400" s="556" t="s">
        <v>169</v>
      </c>
      <c r="Z400" s="556"/>
      <c r="AA400" s="556"/>
      <c r="AB400" s="98" t="s">
        <v>170</v>
      </c>
    </row>
    <row r="401" spans="1:28" ht="14.25" customHeight="1">
      <c r="A401" s="6"/>
      <c r="B401" s="80"/>
      <c r="C401" s="6"/>
      <c r="D401" s="6"/>
      <c r="E401" s="6"/>
      <c r="F401" s="6"/>
      <c r="G401" s="6"/>
      <c r="H401" s="6"/>
      <c r="I401" s="6"/>
      <c r="J401" s="80" t="s">
        <v>293</v>
      </c>
      <c r="K401" s="15"/>
      <c r="L401" s="15"/>
      <c r="M401" s="6"/>
      <c r="N401" s="80" t="s">
        <v>293</v>
      </c>
      <c r="O401" s="6"/>
      <c r="P401" s="15"/>
      <c r="Q401" s="6"/>
      <c r="R401" s="80" t="s">
        <v>293</v>
      </c>
      <c r="S401" s="6"/>
      <c r="T401" s="15"/>
      <c r="U401" s="6"/>
      <c r="V401" s="80" t="s">
        <v>293</v>
      </c>
      <c r="W401" s="6"/>
      <c r="X401" s="15"/>
      <c r="Y401" s="6"/>
      <c r="Z401" s="35" t="s">
        <v>293</v>
      </c>
      <c r="AA401" s="6"/>
      <c r="AB401" s="107" t="s">
        <v>293</v>
      </c>
    </row>
    <row r="402" spans="1:28" ht="14.25" customHeight="1">
      <c r="A402" s="6"/>
      <c r="B402" s="5"/>
      <c r="C402" s="5"/>
      <c r="D402" s="5"/>
      <c r="E402" s="5" t="s">
        <v>295</v>
      </c>
      <c r="F402" s="5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4.25" customHeight="1" thickBot="1">
      <c r="A403" s="6"/>
      <c r="B403" s="560" t="s">
        <v>369</v>
      </c>
      <c r="C403" s="560"/>
      <c r="D403" s="560"/>
      <c r="E403" s="560"/>
      <c r="F403" s="560"/>
      <c r="G403" s="560"/>
      <c r="H403" s="560"/>
      <c r="I403" s="438">
        <v>3203397</v>
      </c>
      <c r="J403" s="438"/>
      <c r="K403" s="438"/>
      <c r="L403" s="111"/>
      <c r="M403" s="438"/>
      <c r="N403" s="438"/>
      <c r="O403" s="438"/>
      <c r="P403" s="111"/>
      <c r="Q403" s="438"/>
      <c r="R403" s="438"/>
      <c r="S403" s="438"/>
      <c r="T403" s="111"/>
      <c r="U403" s="438"/>
      <c r="V403" s="438"/>
      <c r="W403" s="438"/>
      <c r="X403" s="111"/>
      <c r="Y403" s="444">
        <v>478171</v>
      </c>
      <c r="Z403" s="444"/>
      <c r="AA403" s="444"/>
      <c r="AB403" s="94">
        <f aca="true" t="shared" si="0" ref="AB403:AB408">SUM(I403:AA403)</f>
        <v>3681568</v>
      </c>
    </row>
    <row r="404" spans="1:28" ht="14.25" customHeight="1" thickTop="1">
      <c r="A404" s="6"/>
      <c r="B404" s="436" t="s">
        <v>171</v>
      </c>
      <c r="C404" s="436"/>
      <c r="D404" s="436"/>
      <c r="E404" s="436"/>
      <c r="F404" s="436"/>
      <c r="G404" s="436"/>
      <c r="H404" s="436"/>
      <c r="I404" s="487"/>
      <c r="J404" s="487"/>
      <c r="K404" s="487"/>
      <c r="L404" s="112"/>
      <c r="M404" s="629"/>
      <c r="N404" s="629"/>
      <c r="O404" s="629"/>
      <c r="P404" s="113"/>
      <c r="Q404" s="629"/>
      <c r="R404" s="629"/>
      <c r="S404" s="629"/>
      <c r="T404" s="113"/>
      <c r="U404" s="629"/>
      <c r="V404" s="629"/>
      <c r="W404" s="629"/>
      <c r="X404" s="113"/>
      <c r="Y404" s="591"/>
      <c r="Z404" s="591"/>
      <c r="AA404" s="591"/>
      <c r="AB404" s="114">
        <f t="shared" si="0"/>
        <v>0</v>
      </c>
    </row>
    <row r="405" spans="1:28" ht="14.25" customHeight="1">
      <c r="A405" s="6"/>
      <c r="B405" s="436" t="s">
        <v>172</v>
      </c>
      <c r="C405" s="436"/>
      <c r="D405" s="436"/>
      <c r="E405" s="436"/>
      <c r="F405" s="436"/>
      <c r="G405" s="436"/>
      <c r="H405" s="436"/>
      <c r="I405" s="487"/>
      <c r="J405" s="487"/>
      <c r="K405" s="487"/>
      <c r="L405" s="112"/>
      <c r="M405" s="445"/>
      <c r="N405" s="445"/>
      <c r="O405" s="445"/>
      <c r="P405" s="115"/>
      <c r="Q405" s="445"/>
      <c r="R405" s="445"/>
      <c r="S405" s="445"/>
      <c r="T405" s="115"/>
      <c r="U405" s="445"/>
      <c r="V405" s="445"/>
      <c r="W405" s="445"/>
      <c r="X405" s="115"/>
      <c r="Y405" s="332"/>
      <c r="Z405" s="332"/>
      <c r="AA405" s="332"/>
      <c r="AB405" s="96">
        <f t="shared" si="0"/>
        <v>0</v>
      </c>
    </row>
    <row r="406" spans="1:28" ht="14.25" customHeight="1" thickBot="1">
      <c r="A406" s="127"/>
      <c r="B406" s="436" t="s">
        <v>173</v>
      </c>
      <c r="C406" s="436"/>
      <c r="D406" s="436"/>
      <c r="E406" s="436"/>
      <c r="F406" s="436"/>
      <c r="G406" s="436"/>
      <c r="H406" s="436"/>
      <c r="I406" s="487"/>
      <c r="J406" s="487"/>
      <c r="K406" s="487"/>
      <c r="L406" s="112"/>
      <c r="M406" s="445"/>
      <c r="N406" s="445"/>
      <c r="O406" s="445"/>
      <c r="P406" s="115"/>
      <c r="Q406" s="445"/>
      <c r="R406" s="445"/>
      <c r="S406" s="445"/>
      <c r="T406" s="115"/>
      <c r="U406" s="445"/>
      <c r="V406" s="445"/>
      <c r="W406" s="445"/>
      <c r="X406" s="115"/>
      <c r="Y406" s="332"/>
      <c r="Z406" s="332"/>
      <c r="AA406" s="332"/>
      <c r="AB406" s="116">
        <f t="shared" si="0"/>
        <v>0</v>
      </c>
    </row>
    <row r="407" spans="1:28" ht="14.25" customHeight="1" thickTop="1">
      <c r="A407" s="6"/>
      <c r="B407" s="436" t="s">
        <v>367</v>
      </c>
      <c r="C407" s="436"/>
      <c r="D407" s="436"/>
      <c r="E407" s="436"/>
      <c r="F407" s="436"/>
      <c r="G407" s="436"/>
      <c r="H407" s="436"/>
      <c r="I407" s="487"/>
      <c r="J407" s="487"/>
      <c r="K407" s="487"/>
      <c r="L407" s="112"/>
      <c r="M407" s="445"/>
      <c r="N407" s="445"/>
      <c r="O407" s="445"/>
      <c r="P407" s="115"/>
      <c r="Q407" s="445"/>
      <c r="R407" s="445"/>
      <c r="S407" s="445"/>
      <c r="T407" s="115"/>
      <c r="U407" s="445"/>
      <c r="V407" s="445"/>
      <c r="W407" s="445"/>
      <c r="X407" s="115"/>
      <c r="Y407" s="332"/>
      <c r="Z407" s="332"/>
      <c r="AA407" s="332"/>
      <c r="AB407" s="116">
        <f t="shared" si="0"/>
        <v>0</v>
      </c>
    </row>
    <row r="408" spans="1:28" ht="30" customHeight="1">
      <c r="A408" s="6"/>
      <c r="B408" s="436" t="s">
        <v>175</v>
      </c>
      <c r="C408" s="436"/>
      <c r="D408" s="436"/>
      <c r="E408" s="436"/>
      <c r="F408" s="436"/>
      <c r="G408" s="436"/>
      <c r="H408" s="436"/>
      <c r="I408" s="487"/>
      <c r="J408" s="487"/>
      <c r="K408" s="487"/>
      <c r="L408" s="112"/>
      <c r="M408" s="445"/>
      <c r="N408" s="445"/>
      <c r="O408" s="445"/>
      <c r="P408" s="115"/>
      <c r="Q408" s="445"/>
      <c r="R408" s="445"/>
      <c r="S408" s="445"/>
      <c r="T408" s="115"/>
      <c r="U408" s="445"/>
      <c r="V408" s="445"/>
      <c r="W408" s="445"/>
      <c r="X408" s="115"/>
      <c r="Y408" s="332">
        <v>122466</v>
      </c>
      <c r="Z408" s="332"/>
      <c r="AA408" s="332"/>
      <c r="AB408" s="116">
        <f t="shared" si="0"/>
        <v>122466</v>
      </c>
    </row>
    <row r="409" spans="1:28" ht="15.75" customHeight="1" thickBot="1">
      <c r="A409" s="6"/>
      <c r="B409" s="560" t="s">
        <v>368</v>
      </c>
      <c r="C409" s="560"/>
      <c r="D409" s="560"/>
      <c r="E409" s="560"/>
      <c r="F409" s="560"/>
      <c r="G409" s="560"/>
      <c r="H409" s="560"/>
      <c r="I409" s="627">
        <f>I403</f>
        <v>3203397</v>
      </c>
      <c r="J409" s="627"/>
      <c r="K409" s="627"/>
      <c r="L409" s="214"/>
      <c r="M409" s="215"/>
      <c r="N409" s="215"/>
      <c r="O409" s="215"/>
      <c r="P409" s="214"/>
      <c r="Q409" s="215"/>
      <c r="R409" s="215"/>
      <c r="S409" s="215"/>
      <c r="T409" s="214"/>
      <c r="U409" s="215"/>
      <c r="V409" s="215"/>
      <c r="W409" s="215"/>
      <c r="X409" s="214"/>
      <c r="Y409" s="675">
        <f>Y403+Y408</f>
        <v>600637</v>
      </c>
      <c r="Z409" s="675"/>
      <c r="AA409" s="675"/>
      <c r="AB409" s="216">
        <f>AB403+AB408</f>
        <v>3804034</v>
      </c>
    </row>
    <row r="410" spans="1:28" ht="14.25" customHeight="1" thickBot="1" thickTop="1">
      <c r="A410" s="6"/>
      <c r="B410" s="560" t="s">
        <v>403</v>
      </c>
      <c r="C410" s="560"/>
      <c r="D410" s="560"/>
      <c r="E410" s="560"/>
      <c r="F410" s="560"/>
      <c r="G410" s="560"/>
      <c r="H410" s="560"/>
      <c r="I410" s="444">
        <f>I403+I404+I405+I406+I407+I408</f>
        <v>3203397</v>
      </c>
      <c r="J410" s="444"/>
      <c r="K410" s="444"/>
      <c r="L410" s="117"/>
      <c r="M410" s="444">
        <f>M403+M404+M405+M406+M407+M408</f>
        <v>0</v>
      </c>
      <c r="N410" s="444"/>
      <c r="O410" s="444"/>
      <c r="P410" s="117"/>
      <c r="Q410" s="444">
        <f>Q403+Q404+Q405+Q406+Q407+Q408</f>
        <v>0</v>
      </c>
      <c r="R410" s="444"/>
      <c r="S410" s="444"/>
      <c r="T410" s="117"/>
      <c r="U410" s="444">
        <f>SUM(U403:X408)</f>
        <v>0</v>
      </c>
      <c r="V410" s="444"/>
      <c r="W410" s="444"/>
      <c r="X410" s="117"/>
      <c r="Y410" s="602">
        <v>569659</v>
      </c>
      <c r="Z410" s="603"/>
      <c r="AA410" s="603"/>
      <c r="AB410" s="117">
        <f>I410+Y410</f>
        <v>3773056</v>
      </c>
    </row>
    <row r="411" spans="1:28" ht="12.75" customHeight="1" thickTop="1">
      <c r="A411" s="6"/>
      <c r="B411" s="436" t="s">
        <v>171</v>
      </c>
      <c r="C411" s="436"/>
      <c r="D411" s="436"/>
      <c r="E411" s="436"/>
      <c r="F411" s="436"/>
      <c r="G411" s="436"/>
      <c r="H411" s="436"/>
      <c r="I411" s="332"/>
      <c r="J411" s="332"/>
      <c r="K411" s="332"/>
      <c r="L411" s="30"/>
      <c r="M411" s="591"/>
      <c r="N411" s="591"/>
      <c r="O411" s="591"/>
      <c r="P411" s="118"/>
      <c r="Q411" s="591"/>
      <c r="R411" s="591"/>
      <c r="S411" s="591"/>
      <c r="T411" s="118"/>
      <c r="U411" s="591"/>
      <c r="V411" s="591"/>
      <c r="W411" s="591"/>
      <c r="X411" s="118"/>
      <c r="Y411" s="591"/>
      <c r="Z411" s="591"/>
      <c r="AA411" s="591"/>
      <c r="AB411" s="114">
        <f>SUM(I411:AA411)</f>
        <v>0</v>
      </c>
    </row>
    <row r="412" spans="1:28" ht="12.75" customHeight="1">
      <c r="A412" s="6"/>
      <c r="B412" s="436" t="s">
        <v>172</v>
      </c>
      <c r="C412" s="436"/>
      <c r="D412" s="436"/>
      <c r="E412" s="436"/>
      <c r="F412" s="436"/>
      <c r="G412" s="436"/>
      <c r="H412" s="436"/>
      <c r="I412" s="445"/>
      <c r="J412" s="445"/>
      <c r="K412" s="445"/>
      <c r="L412" s="115"/>
      <c r="M412" s="445"/>
      <c r="N412" s="445"/>
      <c r="O412" s="445"/>
      <c r="P412" s="115"/>
      <c r="Q412" s="445"/>
      <c r="R412" s="445"/>
      <c r="S412" s="445"/>
      <c r="T412" s="115"/>
      <c r="U412" s="445"/>
      <c r="V412" s="445"/>
      <c r="W412" s="445"/>
      <c r="X412" s="115"/>
      <c r="Y412" s="477"/>
      <c r="Z412" s="477"/>
      <c r="AA412" s="477"/>
      <c r="AB412" s="93">
        <f>SUM(I412:AA412)</f>
        <v>0</v>
      </c>
    </row>
    <row r="413" spans="1:28" ht="14.25" customHeight="1">
      <c r="A413" s="6"/>
      <c r="B413" s="436" t="s">
        <v>174</v>
      </c>
      <c r="C413" s="436"/>
      <c r="D413" s="436"/>
      <c r="E413" s="436"/>
      <c r="F413" s="436"/>
      <c r="G413" s="436"/>
      <c r="H413" s="436"/>
      <c r="I413" s="445"/>
      <c r="J413" s="445"/>
      <c r="K413" s="445"/>
      <c r="L413" s="115"/>
      <c r="M413" s="487"/>
      <c r="N413" s="487"/>
      <c r="O413" s="487"/>
      <c r="P413" s="112"/>
      <c r="Q413" s="674"/>
      <c r="R413" s="674"/>
      <c r="S413" s="674"/>
      <c r="T413" s="112"/>
      <c r="U413" s="487"/>
      <c r="V413" s="487"/>
      <c r="W413" s="487"/>
      <c r="X413" s="112"/>
      <c r="Y413" s="477"/>
      <c r="Z413" s="477"/>
      <c r="AA413" s="477"/>
      <c r="AB413" s="93">
        <f>SUM(I413:AA413)</f>
        <v>0</v>
      </c>
    </row>
    <row r="414" spans="1:28" ht="13.5" customHeight="1">
      <c r="A414" s="6"/>
      <c r="B414" s="436" t="s">
        <v>404</v>
      </c>
      <c r="C414" s="436"/>
      <c r="D414" s="436"/>
      <c r="E414" s="436"/>
      <c r="F414" s="436"/>
      <c r="G414" s="436"/>
      <c r="H414" s="436"/>
      <c r="I414" s="630"/>
      <c r="J414" s="630"/>
      <c r="K414" s="630"/>
      <c r="L414" s="119"/>
      <c r="M414" s="590"/>
      <c r="N414" s="590"/>
      <c r="O414" s="590"/>
      <c r="P414" s="120"/>
      <c r="Q414" s="590"/>
      <c r="R414" s="590"/>
      <c r="S414" s="590"/>
      <c r="T414" s="120"/>
      <c r="U414" s="590"/>
      <c r="V414" s="590"/>
      <c r="W414" s="590"/>
      <c r="X414" s="120"/>
      <c r="Y414" s="590"/>
      <c r="Z414" s="590"/>
      <c r="AA414" s="590"/>
      <c r="AB414" s="121">
        <f>SUM(I414:AA414)</f>
        <v>0</v>
      </c>
    </row>
    <row r="415" spans="1:28" ht="13.5" customHeight="1" thickBot="1">
      <c r="A415" s="127"/>
      <c r="B415" s="436" t="s">
        <v>175</v>
      </c>
      <c r="C415" s="436"/>
      <c r="D415" s="436"/>
      <c r="E415" s="436"/>
      <c r="F415" s="436"/>
      <c r="G415" s="436"/>
      <c r="H415" s="436"/>
      <c r="I415" s="445"/>
      <c r="J415" s="445"/>
      <c r="K415" s="445"/>
      <c r="L415" s="115"/>
      <c r="M415" s="445"/>
      <c r="N415" s="445"/>
      <c r="O415" s="445"/>
      <c r="P415" s="115"/>
      <c r="Q415" s="445"/>
      <c r="R415" s="445"/>
      <c r="S415" s="445"/>
      <c r="T415" s="115"/>
      <c r="U415" s="445"/>
      <c r="V415" s="445"/>
      <c r="W415" s="445"/>
      <c r="X415" s="115"/>
      <c r="Y415" s="332">
        <v>-416677</v>
      </c>
      <c r="Z415" s="332"/>
      <c r="AA415" s="332"/>
      <c r="AB415" s="96">
        <f>SUM(I415:AA415)</f>
        <v>-416677</v>
      </c>
    </row>
    <row r="416" spans="1:28" ht="15.75" customHeight="1" thickBot="1" thickTop="1">
      <c r="A416" s="47"/>
      <c r="B416" s="560" t="s">
        <v>405</v>
      </c>
      <c r="C416" s="560"/>
      <c r="D416" s="560"/>
      <c r="E416" s="560"/>
      <c r="F416" s="560"/>
      <c r="G416" s="560"/>
      <c r="H416" s="560"/>
      <c r="I416" s="444">
        <f>SUM(I410:K415)</f>
        <v>3203397</v>
      </c>
      <c r="J416" s="444"/>
      <c r="K416" s="444"/>
      <c r="L416" s="117"/>
      <c r="M416" s="444">
        <f>SUM(M410:O415)</f>
        <v>0</v>
      </c>
      <c r="N416" s="444"/>
      <c r="O416" s="444"/>
      <c r="P416" s="117"/>
      <c r="Q416" s="444">
        <f>SUM(Q410:S415)</f>
        <v>0</v>
      </c>
      <c r="R416" s="444"/>
      <c r="S416" s="444"/>
      <c r="T416" s="117"/>
      <c r="U416" s="444">
        <f>SUM(U410:W415)</f>
        <v>0</v>
      </c>
      <c r="V416" s="444"/>
      <c r="W416" s="444"/>
      <c r="X416" s="117"/>
      <c r="Y416" s="444">
        <f>SUM(Y410:AA415)</f>
        <v>152982</v>
      </c>
      <c r="Z416" s="444"/>
      <c r="AA416" s="444"/>
      <c r="AB416" s="94">
        <f>SUM(AB410:AB415)</f>
        <v>3356379</v>
      </c>
    </row>
    <row r="417" spans="1:28" ht="14.25" customHeight="1" thickBot="1" thickTop="1">
      <c r="A417" s="6"/>
      <c r="B417" s="80"/>
      <c r="C417" s="6"/>
      <c r="D417" s="6"/>
      <c r="E417" s="6"/>
      <c r="F417" s="6"/>
      <c r="G417" s="6"/>
      <c r="H417" s="6"/>
      <c r="I417" s="6"/>
      <c r="J417" s="80" t="s">
        <v>306</v>
      </c>
      <c r="K417" s="15"/>
      <c r="L417" s="15"/>
      <c r="M417" s="6"/>
      <c r="N417" s="80" t="s">
        <v>306</v>
      </c>
      <c r="O417" s="6"/>
      <c r="P417" s="15"/>
      <c r="Q417" s="6"/>
      <c r="R417" s="80" t="s">
        <v>306</v>
      </c>
      <c r="S417" s="6"/>
      <c r="T417" s="15"/>
      <c r="U417" s="6"/>
      <c r="V417" s="80" t="s">
        <v>306</v>
      </c>
      <c r="W417" s="6"/>
      <c r="X417" s="15"/>
      <c r="Y417" s="6"/>
      <c r="Z417" s="80" t="s">
        <v>306</v>
      </c>
      <c r="AA417" s="6"/>
      <c r="AB417" s="107" t="s">
        <v>306</v>
      </c>
    </row>
    <row r="418" spans="1:28" ht="13.5" customHeight="1" thickBot="1" thickTop="1">
      <c r="A418" s="129"/>
      <c r="B418" s="5"/>
      <c r="C418" s="5"/>
      <c r="D418" s="5"/>
      <c r="E418" s="5" t="s">
        <v>295</v>
      </c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3.5" customHeight="1" thickBot="1" thickTop="1">
      <c r="A419" s="47"/>
      <c r="B419" s="560" t="s">
        <v>369</v>
      </c>
      <c r="C419" s="560"/>
      <c r="D419" s="560"/>
      <c r="E419" s="560"/>
      <c r="F419" s="560"/>
      <c r="G419" s="560"/>
      <c r="H419" s="560"/>
      <c r="I419" s="438">
        <v>4558023</v>
      </c>
      <c r="J419" s="438"/>
      <c r="K419" s="438"/>
      <c r="L419" s="111"/>
      <c r="M419" s="438"/>
      <c r="N419" s="438"/>
      <c r="O419" s="438"/>
      <c r="P419" s="111"/>
      <c r="Q419" s="438"/>
      <c r="R419" s="438"/>
      <c r="S419" s="438"/>
      <c r="T419" s="111"/>
      <c r="U419" s="438"/>
      <c r="V419" s="438"/>
      <c r="W419" s="438"/>
      <c r="X419" s="111"/>
      <c r="Y419" s="444">
        <v>680376</v>
      </c>
      <c r="Z419" s="444"/>
      <c r="AA419" s="444"/>
      <c r="AB419" s="94">
        <f aca="true" t="shared" si="1" ref="AB419:AB424">SUM(I419:AA419)</f>
        <v>5238399</v>
      </c>
    </row>
    <row r="420" spans="1:28" ht="14.25" customHeight="1" thickBot="1" thickTop="1">
      <c r="A420" s="128"/>
      <c r="B420" s="436" t="s">
        <v>171</v>
      </c>
      <c r="C420" s="436"/>
      <c r="D420" s="436"/>
      <c r="E420" s="436"/>
      <c r="F420" s="436"/>
      <c r="G420" s="436"/>
      <c r="H420" s="436"/>
      <c r="I420" s="487"/>
      <c r="J420" s="487"/>
      <c r="K420" s="487"/>
      <c r="L420" s="112"/>
      <c r="M420" s="629"/>
      <c r="N420" s="629"/>
      <c r="O420" s="629"/>
      <c r="P420" s="113"/>
      <c r="Q420" s="629"/>
      <c r="R420" s="629"/>
      <c r="S420" s="629"/>
      <c r="T420" s="113"/>
      <c r="U420" s="629"/>
      <c r="V420" s="629"/>
      <c r="W420" s="629"/>
      <c r="X420" s="113"/>
      <c r="Y420" s="591"/>
      <c r="Z420" s="591"/>
      <c r="AA420" s="591"/>
      <c r="AB420" s="114">
        <f t="shared" si="1"/>
        <v>0</v>
      </c>
    </row>
    <row r="421" spans="1:28" ht="14.25" customHeight="1" thickTop="1">
      <c r="A421" s="6"/>
      <c r="B421" s="436" t="s">
        <v>172</v>
      </c>
      <c r="C421" s="436"/>
      <c r="D421" s="436"/>
      <c r="E421" s="436"/>
      <c r="F421" s="436"/>
      <c r="G421" s="436"/>
      <c r="H421" s="436"/>
      <c r="I421" s="487"/>
      <c r="J421" s="487"/>
      <c r="K421" s="487"/>
      <c r="L421" s="112"/>
      <c r="M421" s="445"/>
      <c r="N421" s="445"/>
      <c r="O421" s="445"/>
      <c r="P421" s="115"/>
      <c r="Q421" s="445"/>
      <c r="R421" s="445"/>
      <c r="S421" s="445"/>
      <c r="T421" s="115"/>
      <c r="U421" s="445"/>
      <c r="V421" s="445"/>
      <c r="W421" s="445"/>
      <c r="X421" s="115"/>
      <c r="Y421" s="332"/>
      <c r="Z421" s="332"/>
      <c r="AA421" s="332"/>
      <c r="AB421" s="96">
        <f t="shared" si="1"/>
        <v>0</v>
      </c>
    </row>
    <row r="422" spans="1:28" ht="13.5" customHeight="1">
      <c r="A422" s="6"/>
      <c r="B422" s="436" t="s">
        <v>174</v>
      </c>
      <c r="C422" s="436"/>
      <c r="D422" s="436"/>
      <c r="E422" s="436"/>
      <c r="F422" s="436"/>
      <c r="G422" s="436"/>
      <c r="H422" s="436"/>
      <c r="I422" s="487"/>
      <c r="J422" s="487"/>
      <c r="K422" s="487"/>
      <c r="L422" s="112"/>
      <c r="M422" s="445"/>
      <c r="N422" s="445"/>
      <c r="O422" s="445"/>
      <c r="P422" s="115"/>
      <c r="Q422" s="445"/>
      <c r="R422" s="445"/>
      <c r="S422" s="445"/>
      <c r="T422" s="115"/>
      <c r="U422" s="445"/>
      <c r="V422" s="445"/>
      <c r="W422" s="445"/>
      <c r="X422" s="115"/>
      <c r="Y422" s="332"/>
      <c r="Z422" s="332"/>
      <c r="AA422" s="332"/>
      <c r="AB422" s="116">
        <f t="shared" si="1"/>
        <v>0</v>
      </c>
    </row>
    <row r="423" spans="1:28" ht="15" customHeight="1">
      <c r="A423" s="6"/>
      <c r="B423" s="436" t="s">
        <v>367</v>
      </c>
      <c r="C423" s="436"/>
      <c r="D423" s="436"/>
      <c r="E423" s="436"/>
      <c r="F423" s="436"/>
      <c r="G423" s="436"/>
      <c r="H423" s="436"/>
      <c r="I423" s="487"/>
      <c r="J423" s="487"/>
      <c r="K423" s="487"/>
      <c r="L423" s="112"/>
      <c r="M423" s="445"/>
      <c r="N423" s="445"/>
      <c r="O423" s="445"/>
      <c r="P423" s="115"/>
      <c r="Q423" s="445"/>
      <c r="R423" s="445"/>
      <c r="S423" s="445"/>
      <c r="T423" s="115"/>
      <c r="U423" s="445"/>
      <c r="V423" s="445"/>
      <c r="W423" s="445"/>
      <c r="X423" s="115"/>
      <c r="Y423" s="332"/>
      <c r="Z423" s="332"/>
      <c r="AA423" s="332"/>
      <c r="AB423" s="116">
        <f t="shared" si="1"/>
        <v>0</v>
      </c>
    </row>
    <row r="424" spans="1:28" ht="13.5" customHeight="1">
      <c r="A424" s="6"/>
      <c r="B424" s="436" t="s">
        <v>175</v>
      </c>
      <c r="C424" s="436"/>
      <c r="D424" s="436"/>
      <c r="E424" s="436"/>
      <c r="F424" s="436"/>
      <c r="G424" s="436"/>
      <c r="H424" s="436"/>
      <c r="I424" s="487"/>
      <c r="J424" s="487"/>
      <c r="K424" s="487"/>
      <c r="L424" s="112"/>
      <c r="M424" s="445"/>
      <c r="N424" s="445"/>
      <c r="O424" s="445"/>
      <c r="P424" s="115"/>
      <c r="Q424" s="445"/>
      <c r="R424" s="445"/>
      <c r="S424" s="445"/>
      <c r="T424" s="115"/>
      <c r="U424" s="445"/>
      <c r="V424" s="445"/>
      <c r="W424" s="445"/>
      <c r="X424" s="115"/>
      <c r="Y424" s="332">
        <v>174253</v>
      </c>
      <c r="Z424" s="332"/>
      <c r="AA424" s="332"/>
      <c r="AB424" s="116">
        <f t="shared" si="1"/>
        <v>174253</v>
      </c>
    </row>
    <row r="425" spans="1:28" ht="13.5" customHeight="1" thickBot="1">
      <c r="A425" s="6"/>
      <c r="B425" s="560" t="s">
        <v>368</v>
      </c>
      <c r="C425" s="560"/>
      <c r="D425" s="560"/>
      <c r="E425" s="560"/>
      <c r="F425" s="560"/>
      <c r="G425" s="560"/>
      <c r="H425" s="560"/>
      <c r="I425" s="729">
        <f>I419</f>
        <v>4558023</v>
      </c>
      <c r="J425" s="729"/>
      <c r="K425" s="729"/>
      <c r="L425" s="214"/>
      <c r="M425" s="215"/>
      <c r="N425" s="215"/>
      <c r="O425" s="215"/>
      <c r="P425" s="214"/>
      <c r="Q425" s="215"/>
      <c r="R425" s="215"/>
      <c r="S425" s="215"/>
      <c r="T425" s="214"/>
      <c r="U425" s="215"/>
      <c r="V425" s="215"/>
      <c r="W425" s="215"/>
      <c r="X425" s="214"/>
      <c r="Y425" s="675">
        <f>Y419+Y424</f>
        <v>854629</v>
      </c>
      <c r="Z425" s="675"/>
      <c r="AA425" s="675"/>
      <c r="AB425" s="216">
        <f>AB419+AB424</f>
        <v>5412652</v>
      </c>
    </row>
    <row r="426" spans="1:28" ht="13.5" customHeight="1" thickBot="1" thickTop="1">
      <c r="A426" s="6"/>
      <c r="B426" s="560" t="s">
        <v>403</v>
      </c>
      <c r="C426" s="560"/>
      <c r="D426" s="560"/>
      <c r="E426" s="560"/>
      <c r="F426" s="560"/>
      <c r="G426" s="560"/>
      <c r="H426" s="560"/>
      <c r="I426" s="444">
        <f>I419+I420+I421+I422+I423+I424</f>
        <v>4558023</v>
      </c>
      <c r="J426" s="444"/>
      <c r="K426" s="444"/>
      <c r="L426" s="117"/>
      <c r="M426" s="444">
        <f>M419+M420+M421+M422+M423+M424</f>
        <v>0</v>
      </c>
      <c r="N426" s="444"/>
      <c r="O426" s="444"/>
      <c r="P426" s="117"/>
      <c r="Q426" s="444">
        <f>Q419+Q420+Q421+Q422+Q423+Q424</f>
        <v>0</v>
      </c>
      <c r="R426" s="444"/>
      <c r="S426" s="444"/>
      <c r="T426" s="117"/>
      <c r="U426" s="444">
        <f>SUM(U419:X424)</f>
        <v>0</v>
      </c>
      <c r="V426" s="444"/>
      <c r="W426" s="444"/>
      <c r="X426" s="117"/>
      <c r="Y426" s="602">
        <v>810552</v>
      </c>
      <c r="Z426" s="603"/>
      <c r="AA426" s="603"/>
      <c r="AB426" s="117">
        <f>I426+Y426</f>
        <v>5368575</v>
      </c>
    </row>
    <row r="427" spans="1:28" ht="27.75" customHeight="1" thickTop="1">
      <c r="A427" s="6"/>
      <c r="B427" s="436" t="s">
        <v>171</v>
      </c>
      <c r="C427" s="436"/>
      <c r="D427" s="436"/>
      <c r="E427" s="436"/>
      <c r="F427" s="436"/>
      <c r="G427" s="436"/>
      <c r="H427" s="436"/>
      <c r="I427" s="332"/>
      <c r="J427" s="332"/>
      <c r="K427" s="332"/>
      <c r="L427" s="30"/>
      <c r="M427" s="591"/>
      <c r="N427" s="591"/>
      <c r="O427" s="591"/>
      <c r="P427" s="118"/>
      <c r="Q427" s="591"/>
      <c r="R427" s="591"/>
      <c r="S427" s="591"/>
      <c r="T427" s="118"/>
      <c r="U427" s="591"/>
      <c r="V427" s="591"/>
      <c r="W427" s="591"/>
      <c r="X427" s="118"/>
      <c r="Y427" s="591"/>
      <c r="Z427" s="591"/>
      <c r="AA427" s="591"/>
      <c r="AB427" s="114">
        <f>SUM(I427:AA427)</f>
        <v>0</v>
      </c>
    </row>
    <row r="428" spans="1:28" ht="14.25" customHeight="1">
      <c r="A428" s="6"/>
      <c r="B428" s="436" t="s">
        <v>172</v>
      </c>
      <c r="C428" s="436"/>
      <c r="D428" s="436"/>
      <c r="E428" s="436"/>
      <c r="F428" s="436"/>
      <c r="G428" s="436"/>
      <c r="H428" s="436"/>
      <c r="I428" s="445"/>
      <c r="J428" s="445"/>
      <c r="K428" s="445"/>
      <c r="L428" s="115"/>
      <c r="M428" s="445"/>
      <c r="N428" s="445"/>
      <c r="O428" s="445"/>
      <c r="P428" s="115"/>
      <c r="Q428" s="445"/>
      <c r="R428" s="445"/>
      <c r="S428" s="445"/>
      <c r="T428" s="115"/>
      <c r="U428" s="445"/>
      <c r="V428" s="445"/>
      <c r="W428" s="445"/>
      <c r="X428" s="115"/>
      <c r="Y428" s="477"/>
      <c r="Z428" s="477"/>
      <c r="AA428" s="477"/>
      <c r="AB428" s="93">
        <f>SUM(I428:AA428)</f>
        <v>0</v>
      </c>
    </row>
    <row r="429" spans="1:28" ht="14.25" customHeight="1">
      <c r="A429" s="6"/>
      <c r="B429" s="436" t="s">
        <v>174</v>
      </c>
      <c r="C429" s="436"/>
      <c r="D429" s="436"/>
      <c r="E429" s="436"/>
      <c r="F429" s="436"/>
      <c r="G429" s="436"/>
      <c r="H429" s="436"/>
      <c r="I429" s="445"/>
      <c r="J429" s="445"/>
      <c r="K429" s="445"/>
      <c r="L429" s="115"/>
      <c r="M429" s="487"/>
      <c r="N429" s="487"/>
      <c r="O429" s="487"/>
      <c r="P429" s="112"/>
      <c r="Q429" s="674"/>
      <c r="R429" s="674"/>
      <c r="S429" s="674"/>
      <c r="T429" s="112"/>
      <c r="U429" s="487"/>
      <c r="V429" s="487"/>
      <c r="W429" s="487"/>
      <c r="X429" s="112"/>
      <c r="Y429" s="477"/>
      <c r="Z429" s="477"/>
      <c r="AA429" s="477"/>
      <c r="AB429" s="93">
        <f>SUM(I429:AA429)</f>
        <v>0</v>
      </c>
    </row>
    <row r="430" spans="1:28" ht="14.25" customHeight="1">
      <c r="A430" s="6"/>
      <c r="B430" s="436" t="s">
        <v>404</v>
      </c>
      <c r="C430" s="436"/>
      <c r="D430" s="436"/>
      <c r="E430" s="436"/>
      <c r="F430" s="436"/>
      <c r="G430" s="436"/>
      <c r="H430" s="436"/>
      <c r="I430" s="630"/>
      <c r="J430" s="630"/>
      <c r="K430" s="630"/>
      <c r="L430" s="119"/>
      <c r="M430" s="590"/>
      <c r="N430" s="590"/>
      <c r="O430" s="590"/>
      <c r="P430" s="120"/>
      <c r="Q430" s="590"/>
      <c r="R430" s="590"/>
      <c r="S430" s="590"/>
      <c r="T430" s="120"/>
      <c r="U430" s="590"/>
      <c r="V430" s="590"/>
      <c r="W430" s="590"/>
      <c r="X430" s="120"/>
      <c r="Y430" s="590"/>
      <c r="Z430" s="590"/>
      <c r="AA430" s="590"/>
      <c r="AB430" s="121">
        <f>SUM(I430:AA430)</f>
        <v>0</v>
      </c>
    </row>
    <row r="431" spans="1:28" ht="30.75" customHeight="1">
      <c r="A431" s="6"/>
      <c r="B431" s="436" t="s">
        <v>175</v>
      </c>
      <c r="C431" s="436"/>
      <c r="D431" s="436"/>
      <c r="E431" s="436"/>
      <c r="F431" s="436"/>
      <c r="G431" s="436"/>
      <c r="H431" s="436"/>
      <c r="I431" s="445"/>
      <c r="J431" s="445"/>
      <c r="K431" s="445"/>
      <c r="L431" s="115"/>
      <c r="M431" s="445"/>
      <c r="N431" s="445"/>
      <c r="O431" s="445"/>
      <c r="P431" s="115"/>
      <c r="Q431" s="445"/>
      <c r="R431" s="445"/>
      <c r="S431" s="445"/>
      <c r="T431" s="115"/>
      <c r="U431" s="445"/>
      <c r="V431" s="445"/>
      <c r="W431" s="445"/>
      <c r="X431" s="115"/>
      <c r="Y431" s="332">
        <v>-592878</v>
      </c>
      <c r="Z431" s="332"/>
      <c r="AA431" s="332"/>
      <c r="AB431" s="96">
        <f>SUM(I431:AA431)</f>
        <v>-592878</v>
      </c>
    </row>
    <row r="432" spans="1:28" ht="14.25" customHeight="1" thickBot="1">
      <c r="A432" s="6"/>
      <c r="B432" s="560" t="s">
        <v>405</v>
      </c>
      <c r="C432" s="560"/>
      <c r="D432" s="560"/>
      <c r="E432" s="560"/>
      <c r="F432" s="560"/>
      <c r="G432" s="560"/>
      <c r="H432" s="560"/>
      <c r="I432" s="444">
        <f>SUM(I426:K431)</f>
        <v>4558023</v>
      </c>
      <c r="J432" s="444"/>
      <c r="K432" s="444"/>
      <c r="L432" s="117"/>
      <c r="M432" s="444">
        <f>SUM(M426:O431)</f>
        <v>0</v>
      </c>
      <c r="N432" s="444"/>
      <c r="O432" s="444"/>
      <c r="P432" s="117"/>
      <c r="Q432" s="444">
        <f>SUM(Q426:S431)</f>
        <v>0</v>
      </c>
      <c r="R432" s="444"/>
      <c r="S432" s="444"/>
      <c r="T432" s="117"/>
      <c r="U432" s="444">
        <f>SUM(U426:W431)</f>
        <v>0</v>
      </c>
      <c r="V432" s="444"/>
      <c r="W432" s="444"/>
      <c r="X432" s="117"/>
      <c r="Y432" s="444">
        <f>SUM(Y426:AA431)</f>
        <v>217674</v>
      </c>
      <c r="Z432" s="444"/>
      <c r="AA432" s="444"/>
      <c r="AB432" s="94">
        <f>SUM(AB426:AB431)</f>
        <v>4775697</v>
      </c>
    </row>
    <row r="433" spans="1:28" ht="14.25" customHeight="1" thickTop="1">
      <c r="A433" s="6"/>
      <c r="B433" s="677" t="s">
        <v>406</v>
      </c>
      <c r="C433" s="677"/>
      <c r="D433" s="677"/>
      <c r="E433" s="677"/>
      <c r="F433" s="677"/>
      <c r="G433" s="677"/>
      <c r="H433" s="677"/>
      <c r="I433" s="677"/>
      <c r="J433" s="677"/>
      <c r="K433" s="677"/>
      <c r="L433" s="677"/>
      <c r="M433" s="677"/>
      <c r="N433" s="677"/>
      <c r="O433" s="677"/>
      <c r="P433" s="677"/>
      <c r="Q433" s="677"/>
      <c r="R433" s="677"/>
      <c r="S433" s="677"/>
      <c r="T433" s="677"/>
      <c r="U433" s="677"/>
      <c r="V433" s="677"/>
      <c r="W433" s="677"/>
      <c r="X433" s="677"/>
      <c r="Y433" s="677"/>
      <c r="Z433" s="677"/>
      <c r="AA433" s="6"/>
      <c r="AB433" s="6"/>
    </row>
    <row r="434" spans="1:28" s="20" customFormat="1" ht="14.25" customHeight="1" thickBot="1">
      <c r="A434" s="85"/>
      <c r="B434" s="241" t="s">
        <v>407</v>
      </c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6"/>
      <c r="AA434" s="6"/>
      <c r="AB434" s="6"/>
    </row>
    <row r="435" spans="1:28" ht="16.5" customHeight="1" thickTop="1">
      <c r="A435" s="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6"/>
      <c r="AA435" s="6"/>
      <c r="AB435" s="6"/>
    </row>
    <row r="436" spans="1:28" ht="13.5" customHeight="1">
      <c r="A436" s="6"/>
      <c r="B436" s="86" t="s">
        <v>15</v>
      </c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241" t="s">
        <v>366</v>
      </c>
      <c r="N436" s="241"/>
      <c r="O436" s="241"/>
      <c r="P436" s="241"/>
      <c r="Q436" s="241"/>
      <c r="R436" s="241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4.25" customHeight="1">
      <c r="A437" s="3"/>
      <c r="B437" s="237" t="s">
        <v>431</v>
      </c>
      <c r="C437" s="237"/>
      <c r="D437" s="237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7"/>
      <c r="W437" s="237"/>
      <c r="X437" s="237"/>
      <c r="Y437" s="6"/>
      <c r="Z437" s="6"/>
      <c r="AA437" s="6"/>
      <c r="AB437" s="6"/>
    </row>
    <row r="438" spans="1:28" ht="14.25" customHeight="1">
      <c r="A438" s="6"/>
      <c r="B438" s="237" t="str">
        <f>B214</f>
        <v>31 August  of year 2009.</v>
      </c>
      <c r="C438" s="237"/>
      <c r="D438" s="237"/>
      <c r="E438" s="237"/>
      <c r="F438" s="237"/>
      <c r="G438" s="237"/>
      <c r="H438" s="237"/>
      <c r="I438" s="237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8.75" customHeight="1">
      <c r="A439" s="6"/>
      <c r="B439" s="141" t="s">
        <v>176</v>
      </c>
      <c r="C439" s="143"/>
      <c r="D439" s="143"/>
      <c r="E439" s="143"/>
      <c r="F439" s="143"/>
      <c r="G439" s="143"/>
      <c r="H439" s="143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s="20" customFormat="1" ht="0.75" customHeight="1" hidden="1">
      <c r="A440" s="75"/>
      <c r="B440" s="153" t="s">
        <v>177</v>
      </c>
      <c r="C440" s="143"/>
      <c r="D440" s="143"/>
      <c r="E440" s="143"/>
      <c r="F440" s="143"/>
      <c r="G440" s="143"/>
      <c r="H440" s="143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5.75" customHeight="1">
      <c r="A441" s="6"/>
      <c r="B441" s="142" t="s">
        <v>347</v>
      </c>
      <c r="C441" s="143"/>
      <c r="D441" s="143"/>
      <c r="E441" s="143"/>
      <c r="F441" s="143"/>
      <c r="G441" s="143"/>
      <c r="H441" s="143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4.25" customHeight="1">
      <c r="A442" s="154"/>
      <c r="B442" s="593" t="s">
        <v>178</v>
      </c>
      <c r="C442" s="593"/>
      <c r="D442" s="593"/>
      <c r="E442" s="593"/>
      <c r="F442" s="593"/>
      <c r="G442" s="593"/>
      <c r="H442" s="593"/>
      <c r="I442" s="593"/>
      <c r="J442" s="593"/>
      <c r="K442" s="593"/>
      <c r="L442" s="593"/>
      <c r="M442" s="593"/>
      <c r="N442" s="593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</row>
    <row r="443" spans="1:28" ht="14.25" customHeight="1">
      <c r="A443" s="154"/>
      <c r="B443" s="155"/>
      <c r="C443" s="156"/>
      <c r="D443" s="154"/>
      <c r="E443" s="155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</row>
    <row r="444" spans="1:28" ht="14.25" customHeight="1">
      <c r="A444" s="154"/>
      <c r="B444" s="157"/>
      <c r="C444" s="157"/>
      <c r="D444" s="154"/>
      <c r="E444" s="154"/>
      <c r="F444" s="154"/>
      <c r="G444" s="154"/>
      <c r="H444" s="154"/>
      <c r="I444" s="154"/>
      <c r="J444" s="676" t="s">
        <v>408</v>
      </c>
      <c r="K444" s="676"/>
      <c r="L444" s="676"/>
      <c r="M444" s="676"/>
      <c r="N444" s="218"/>
      <c r="O444" s="676" t="s">
        <v>370</v>
      </c>
      <c r="P444" s="676"/>
      <c r="Q444" s="676"/>
      <c r="R444" s="676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</row>
    <row r="445" spans="1:28" ht="14.25" customHeight="1" thickBot="1">
      <c r="A445" s="154"/>
      <c r="B445" s="157"/>
      <c r="C445" s="157"/>
      <c r="D445" s="154"/>
      <c r="E445" s="154"/>
      <c r="F445" s="154"/>
      <c r="G445" s="154"/>
      <c r="H445" s="154"/>
      <c r="I445" s="154"/>
      <c r="J445" s="154"/>
      <c r="K445" s="587" t="s">
        <v>293</v>
      </c>
      <c r="L445" s="587"/>
      <c r="M445" s="587"/>
      <c r="N445" s="154"/>
      <c r="O445" s="154"/>
      <c r="P445" s="587" t="s">
        <v>293</v>
      </c>
      <c r="Q445" s="587"/>
      <c r="R445" s="587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</row>
    <row r="446" spans="1:28" ht="14.25" customHeight="1">
      <c r="A446" s="154"/>
      <c r="B446" s="157"/>
      <c r="C446" s="157"/>
      <c r="D446" s="157"/>
      <c r="E446" s="593" t="s">
        <v>296</v>
      </c>
      <c r="F446" s="593"/>
      <c r="G446" s="593"/>
      <c r="H446" s="593"/>
      <c r="I446" s="154"/>
      <c r="J446" s="154"/>
      <c r="K446" s="586">
        <v>0.501</v>
      </c>
      <c r="L446" s="586"/>
      <c r="M446" s="586"/>
      <c r="N446" s="217"/>
      <c r="O446" s="217"/>
      <c r="P446" s="589">
        <v>0.447</v>
      </c>
      <c r="Q446" s="589"/>
      <c r="R446" s="589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</row>
    <row r="447" spans="1:28" ht="14.25" customHeight="1">
      <c r="A447" s="154"/>
      <c r="B447" s="157"/>
      <c r="C447" s="157"/>
      <c r="D447" s="157"/>
      <c r="E447" s="593" t="s">
        <v>297</v>
      </c>
      <c r="F447" s="593"/>
      <c r="G447" s="593"/>
      <c r="H447" s="593"/>
      <c r="I447" s="154"/>
      <c r="J447" s="154"/>
      <c r="K447" s="586">
        <v>0.702804</v>
      </c>
      <c r="L447" s="586"/>
      <c r="M447" s="586"/>
      <c r="N447" s="217"/>
      <c r="O447" s="217"/>
      <c r="P447" s="589">
        <v>0.702804</v>
      </c>
      <c r="Q447" s="589"/>
      <c r="R447" s="589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</row>
    <row r="448" spans="1:28" ht="14.25" customHeight="1">
      <c r="A448" s="154"/>
      <c r="B448" s="157"/>
      <c r="C448" s="154"/>
      <c r="D448" s="154"/>
      <c r="E448" s="154"/>
      <c r="F448" s="154"/>
      <c r="G448" s="154"/>
      <c r="H448" s="154"/>
      <c r="I448" s="154"/>
      <c r="J448" s="154"/>
      <c r="K448" s="594"/>
      <c r="L448" s="594"/>
      <c r="M448" s="594"/>
      <c r="N448" s="158"/>
      <c r="O448" s="158"/>
      <c r="P448" s="592"/>
      <c r="Q448" s="592"/>
      <c r="R448" s="592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</row>
    <row r="449" spans="1:28" s="12" customFormat="1" ht="12" customHeight="1">
      <c r="A449" s="159"/>
      <c r="B449" s="157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</row>
    <row r="450" spans="1:28" ht="12.75" customHeight="1">
      <c r="A450" s="154"/>
      <c r="B450" s="67"/>
      <c r="C450" s="130" t="s">
        <v>180</v>
      </c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</row>
    <row r="451" spans="1:28" ht="15">
      <c r="A451" s="154"/>
      <c r="B451" s="97"/>
      <c r="C451" s="363" t="s">
        <v>181</v>
      </c>
      <c r="D451" s="363"/>
      <c r="E451" s="363"/>
      <c r="F451" s="363"/>
      <c r="G451" s="363"/>
      <c r="H451" s="363"/>
      <c r="I451" s="363"/>
      <c r="J451" s="363"/>
      <c r="K451" s="363"/>
      <c r="L451" s="363"/>
      <c r="M451" s="363"/>
      <c r="N451" s="363"/>
      <c r="O451" s="363"/>
      <c r="P451" s="363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9"/>
      <c r="AB451" s="99"/>
    </row>
    <row r="452" spans="1:28" ht="29.25" customHeight="1">
      <c r="A452" s="154"/>
      <c r="B452" s="6"/>
      <c r="C452" s="205">
        <v>-1</v>
      </c>
      <c r="D452" s="84"/>
      <c r="E452" s="206" t="s">
        <v>18</v>
      </c>
      <c r="F452" s="84"/>
      <c r="G452" s="84"/>
      <c r="H452" s="84"/>
      <c r="I452" s="84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588" t="s">
        <v>293</v>
      </c>
      <c r="V452" s="266"/>
      <c r="W452" s="266"/>
      <c r="X452" s="266"/>
      <c r="Y452" s="588" t="s">
        <v>306</v>
      </c>
      <c r="Z452" s="266"/>
      <c r="AA452" s="266"/>
      <c r="AB452" s="266"/>
    </row>
    <row r="453" spans="1:28" ht="15">
      <c r="A453" s="154"/>
      <c r="B453" s="6"/>
      <c r="D453" s="38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12"/>
      <c r="W453" s="678"/>
      <c r="X453" s="678"/>
      <c r="Y453" s="37"/>
      <c r="Z453" s="12"/>
      <c r="AA453" s="678"/>
      <c r="AB453" s="678"/>
    </row>
    <row r="454" spans="1:28" ht="15.75" customHeight="1" thickBot="1">
      <c r="A454" s="154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15"/>
      <c r="T454" s="15"/>
      <c r="U454" s="584" t="s">
        <v>409</v>
      </c>
      <c r="V454" s="585"/>
      <c r="W454" s="584" t="s">
        <v>371</v>
      </c>
      <c r="X454" s="584"/>
      <c r="Y454" s="584" t="s">
        <v>409</v>
      </c>
      <c r="Z454" s="585"/>
      <c r="AA454" s="584" t="s">
        <v>371</v>
      </c>
      <c r="AB454" s="584"/>
    </row>
    <row r="455" spans="1:28" ht="15">
      <c r="A455" s="154"/>
      <c r="B455" s="726" t="s">
        <v>182</v>
      </c>
      <c r="C455" s="726"/>
      <c r="D455" s="726"/>
      <c r="E455" s="726"/>
      <c r="F455" s="726"/>
      <c r="G455" s="726"/>
      <c r="H455" s="726"/>
      <c r="I455" s="726"/>
      <c r="J455" s="726"/>
      <c r="K455" s="726"/>
      <c r="L455" s="726"/>
      <c r="M455" s="726"/>
      <c r="N455" s="726"/>
      <c r="O455" s="726"/>
      <c r="P455" s="726"/>
      <c r="Q455" s="726"/>
      <c r="R455" s="726"/>
      <c r="S455" s="726"/>
      <c r="T455" s="726"/>
      <c r="U455" s="397"/>
      <c r="V455" s="397"/>
      <c r="W455" s="397">
        <v>74926</v>
      </c>
      <c r="X455" s="397"/>
      <c r="Y455" s="397"/>
      <c r="Z455" s="397"/>
      <c r="AA455" s="397">
        <v>106610</v>
      </c>
      <c r="AB455" s="397"/>
    </row>
    <row r="456" spans="1:28" ht="14.25" customHeight="1">
      <c r="A456" s="154"/>
      <c r="B456" s="279" t="s">
        <v>183</v>
      </c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82">
        <v>2321921</v>
      </c>
      <c r="V456" s="282"/>
      <c r="W456" s="282">
        <v>4454784</v>
      </c>
      <c r="X456" s="282"/>
      <c r="Y456" s="282">
        <v>3303796</v>
      </c>
      <c r="Z456" s="282"/>
      <c r="AA456" s="282">
        <v>6338586</v>
      </c>
      <c r="AB456" s="282"/>
    </row>
    <row r="457" spans="1:28" ht="12" customHeight="1">
      <c r="A457" s="154"/>
      <c r="B457" s="279" t="s">
        <v>184</v>
      </c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91">
        <v>31918</v>
      </c>
      <c r="V457" s="291"/>
      <c r="W457" s="291">
        <v>26676</v>
      </c>
      <c r="X457" s="291"/>
      <c r="Y457" s="291">
        <v>45415</v>
      </c>
      <c r="Z457" s="291"/>
      <c r="AA457" s="291">
        <v>37957</v>
      </c>
      <c r="AB457" s="291"/>
    </row>
    <row r="458" spans="1:28" ht="17.25" customHeight="1" thickBot="1">
      <c r="A458" s="154"/>
      <c r="B458" s="371" t="s">
        <v>170</v>
      </c>
      <c r="C458" s="371"/>
      <c r="D458" s="371"/>
      <c r="E458" s="371"/>
      <c r="F458" s="371"/>
      <c r="G458" s="371"/>
      <c r="H458" s="371"/>
      <c r="I458" s="371"/>
      <c r="J458" s="371"/>
      <c r="K458" s="371"/>
      <c r="L458" s="371"/>
      <c r="M458" s="371"/>
      <c r="N458" s="371"/>
      <c r="O458" s="371"/>
      <c r="P458" s="371"/>
      <c r="Q458" s="371"/>
      <c r="R458" s="371"/>
      <c r="S458" s="371"/>
      <c r="T458" s="371"/>
      <c r="U458" s="289">
        <f>SUM(U455:V457)</f>
        <v>2353839</v>
      </c>
      <c r="V458" s="679"/>
      <c r="W458" s="289">
        <f>SUM(W455:X457)</f>
        <v>4556386</v>
      </c>
      <c r="X458" s="679"/>
      <c r="Y458" s="289">
        <f>SUM(Y455:Y457)</f>
        <v>3349211</v>
      </c>
      <c r="Z458" s="679"/>
      <c r="AA458" s="289">
        <f>SUM(AA455:AA457)</f>
        <v>6483153</v>
      </c>
      <c r="AB458" s="679"/>
    </row>
    <row r="459" spans="1:28" ht="14.25" customHeight="1" thickTop="1">
      <c r="A459" s="154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15"/>
      <c r="T459" s="15"/>
      <c r="U459" s="15"/>
      <c r="V459" s="122"/>
      <c r="W459" s="122"/>
      <c r="X459" s="122"/>
      <c r="Y459" s="123"/>
      <c r="Z459" s="122"/>
      <c r="AA459" s="122"/>
      <c r="AB459" s="122"/>
    </row>
    <row r="460" spans="1:28" ht="18.75" customHeight="1">
      <c r="A460" s="154"/>
      <c r="B460" s="61" t="s">
        <v>185</v>
      </c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15"/>
      <c r="T460" s="15"/>
      <c r="U460" s="15"/>
      <c r="V460" s="82"/>
      <c r="W460" s="82"/>
      <c r="X460" s="82"/>
      <c r="Y460" s="82"/>
      <c r="Z460" s="82"/>
      <c r="AA460" s="82"/>
      <c r="AB460" s="82"/>
    </row>
    <row r="461" spans="1:28" ht="15" customHeight="1">
      <c r="A461" s="154"/>
      <c r="B461" s="279" t="s">
        <v>186</v>
      </c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82">
        <v>176862</v>
      </c>
      <c r="V461" s="282"/>
      <c r="W461" s="282">
        <v>3304</v>
      </c>
      <c r="X461" s="282"/>
      <c r="Y461" s="282">
        <v>251652</v>
      </c>
      <c r="Z461" s="282"/>
      <c r="AA461" s="282">
        <v>4701</v>
      </c>
      <c r="AB461" s="282"/>
    </row>
    <row r="462" spans="1:28" ht="13.5" customHeight="1">
      <c r="A462" s="154"/>
      <c r="B462" s="279" t="s">
        <v>187</v>
      </c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82"/>
      <c r="V462" s="282"/>
      <c r="W462" s="282"/>
      <c r="X462" s="282"/>
      <c r="Y462" s="282"/>
      <c r="Z462" s="282"/>
      <c r="AA462" s="282"/>
      <c r="AB462" s="282"/>
    </row>
    <row r="463" spans="1:28" ht="13.5" customHeight="1">
      <c r="A463" s="154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79" t="s">
        <v>349</v>
      </c>
      <c r="N463" s="279"/>
      <c r="O463" s="279"/>
      <c r="P463" s="200"/>
      <c r="Q463" s="200"/>
      <c r="R463" s="200"/>
      <c r="S463" s="200"/>
      <c r="T463" s="200"/>
      <c r="U463" s="282">
        <v>9217</v>
      </c>
      <c r="V463" s="282"/>
      <c r="W463" s="282">
        <v>648897</v>
      </c>
      <c r="X463" s="282"/>
      <c r="Y463" s="282">
        <v>13115</v>
      </c>
      <c r="Z463" s="282"/>
      <c r="AA463" s="282">
        <v>923297</v>
      </c>
      <c r="AB463" s="282"/>
    </row>
    <row r="464" spans="1:28" ht="13.5" customHeight="1">
      <c r="A464" s="154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72" t="s">
        <v>350</v>
      </c>
      <c r="N464" s="272"/>
      <c r="O464" s="272"/>
      <c r="P464" s="200"/>
      <c r="Q464" s="200"/>
      <c r="R464" s="200"/>
      <c r="S464" s="200"/>
      <c r="T464" s="200"/>
      <c r="U464" s="282"/>
      <c r="V464" s="282"/>
      <c r="W464" s="282">
        <v>74926</v>
      </c>
      <c r="X464" s="282"/>
      <c r="Y464" s="282"/>
      <c r="Z464" s="282"/>
      <c r="AA464" s="282">
        <v>106610</v>
      </c>
      <c r="AB464" s="282"/>
    </row>
    <row r="465" spans="1:28" ht="15.75" customHeight="1">
      <c r="A465" s="154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79" t="s">
        <v>188</v>
      </c>
      <c r="N465" s="279"/>
      <c r="O465" s="279"/>
      <c r="P465" s="200"/>
      <c r="Q465" s="200"/>
      <c r="R465" s="200"/>
      <c r="S465" s="200"/>
      <c r="T465" s="200"/>
      <c r="U465" s="282">
        <v>340318</v>
      </c>
      <c r="V465" s="282"/>
      <c r="W465" s="282">
        <v>2561581</v>
      </c>
      <c r="X465" s="282"/>
      <c r="Y465" s="282">
        <v>484229</v>
      </c>
      <c r="Z465" s="282"/>
      <c r="AA465" s="282">
        <v>3644801</v>
      </c>
      <c r="AB465" s="282"/>
    </row>
    <row r="466" spans="1:28" ht="13.5" customHeight="1">
      <c r="A466" s="154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79" t="s">
        <v>189</v>
      </c>
      <c r="N466" s="279"/>
      <c r="O466" s="279"/>
      <c r="P466" s="200"/>
      <c r="Q466" s="200"/>
      <c r="R466" s="200"/>
      <c r="S466" s="200"/>
      <c r="T466" s="200"/>
      <c r="U466" s="282"/>
      <c r="V466" s="282"/>
      <c r="W466" s="282">
        <v>27241</v>
      </c>
      <c r="X466" s="282"/>
      <c r="Y466" s="282"/>
      <c r="Z466" s="282"/>
      <c r="AA466" s="282">
        <v>38760</v>
      </c>
      <c r="AB466" s="282"/>
    </row>
    <row r="467" spans="1:28" ht="12" customHeight="1">
      <c r="A467" s="154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79" t="s">
        <v>190</v>
      </c>
      <c r="N467" s="279"/>
      <c r="O467" s="279"/>
      <c r="P467" s="279"/>
      <c r="Q467" s="279"/>
      <c r="R467" s="200"/>
      <c r="S467" s="200"/>
      <c r="T467" s="200"/>
      <c r="U467" s="282">
        <v>113169</v>
      </c>
      <c r="V467" s="282"/>
      <c r="W467" s="282">
        <v>48418</v>
      </c>
      <c r="X467" s="282"/>
      <c r="Y467" s="282">
        <v>161025</v>
      </c>
      <c r="Z467" s="282"/>
      <c r="AA467" s="282">
        <v>68893</v>
      </c>
      <c r="AB467" s="282"/>
    </row>
    <row r="468" spans="1:28" ht="16.5" customHeight="1">
      <c r="A468" s="154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79" t="s">
        <v>191</v>
      </c>
      <c r="N468" s="279"/>
      <c r="O468" s="279"/>
      <c r="P468" s="200"/>
      <c r="Q468" s="200"/>
      <c r="R468" s="200"/>
      <c r="S468" s="200"/>
      <c r="T468" s="200"/>
      <c r="U468" s="282">
        <v>600257</v>
      </c>
      <c r="V468" s="282"/>
      <c r="W468" s="282">
        <v>97656</v>
      </c>
      <c r="X468" s="282"/>
      <c r="Y468" s="282">
        <v>854089</v>
      </c>
      <c r="Z468" s="282"/>
      <c r="AA468" s="282">
        <v>138952</v>
      </c>
      <c r="AB468" s="282"/>
    </row>
    <row r="469" spans="1:28" ht="16.5" customHeight="1">
      <c r="A469" s="154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79" t="s">
        <v>192</v>
      </c>
      <c r="N469" s="279"/>
      <c r="O469" s="279"/>
      <c r="P469" s="200"/>
      <c r="Q469" s="200"/>
      <c r="R469" s="200"/>
      <c r="S469" s="200"/>
      <c r="T469" s="200"/>
      <c r="U469" s="282">
        <v>96775</v>
      </c>
      <c r="V469" s="282"/>
      <c r="W469" s="282"/>
      <c r="X469" s="282"/>
      <c r="Y469" s="282">
        <v>137698</v>
      </c>
      <c r="Z469" s="282"/>
      <c r="AA469" s="282"/>
      <c r="AB469" s="282"/>
    </row>
    <row r="470" spans="1:28" ht="14.25" customHeight="1">
      <c r="A470" s="154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79" t="s">
        <v>311</v>
      </c>
      <c r="N470" s="279"/>
      <c r="O470" s="279"/>
      <c r="P470" s="200"/>
      <c r="Q470" s="200"/>
      <c r="R470" s="200"/>
      <c r="S470" s="200"/>
      <c r="T470" s="200"/>
      <c r="U470" s="282"/>
      <c r="V470" s="282"/>
      <c r="W470" s="282">
        <v>438144</v>
      </c>
      <c r="X470" s="282"/>
      <c r="Y470" s="282"/>
      <c r="Z470" s="282"/>
      <c r="AA470" s="282">
        <v>623423</v>
      </c>
      <c r="AB470" s="282"/>
    </row>
    <row r="471" spans="1:28" ht="16.5" customHeight="1">
      <c r="A471" s="154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79" t="s">
        <v>351</v>
      </c>
      <c r="N471" s="279"/>
      <c r="O471" s="279"/>
      <c r="P471" s="279"/>
      <c r="Q471" s="279"/>
      <c r="R471" s="279"/>
      <c r="S471" s="200"/>
      <c r="T471" s="200"/>
      <c r="U471" s="282">
        <v>421682</v>
      </c>
      <c r="V471" s="282"/>
      <c r="W471" s="282"/>
      <c r="X471" s="282"/>
      <c r="Y471" s="282">
        <v>599999</v>
      </c>
      <c r="Z471" s="282"/>
      <c r="AA471" s="282"/>
      <c r="AB471" s="282"/>
    </row>
    <row r="472" spans="1:28" s="15" customFormat="1" ht="12.75" customHeight="1">
      <c r="A472" s="6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79" t="s">
        <v>352</v>
      </c>
      <c r="N472" s="279"/>
      <c r="O472" s="279"/>
      <c r="P472" s="279"/>
      <c r="Q472" s="279"/>
      <c r="R472" s="279"/>
      <c r="S472" s="200"/>
      <c r="T472" s="200"/>
      <c r="U472" s="282">
        <v>189005</v>
      </c>
      <c r="V472" s="282"/>
      <c r="W472" s="282"/>
      <c r="X472" s="282"/>
      <c r="Y472" s="282">
        <v>268930</v>
      </c>
      <c r="Z472" s="282"/>
      <c r="AA472" s="282"/>
      <c r="AB472" s="282"/>
    </row>
    <row r="473" spans="1:28" ht="12.75">
      <c r="A473" s="6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79" t="s">
        <v>372</v>
      </c>
      <c r="N473" s="279"/>
      <c r="O473" s="279"/>
      <c r="P473" s="279"/>
      <c r="Q473" s="200"/>
      <c r="R473" s="200"/>
      <c r="S473" s="200"/>
      <c r="T473" s="200"/>
      <c r="U473" s="282"/>
      <c r="V473" s="282"/>
      <c r="W473" s="282">
        <v>338034</v>
      </c>
      <c r="X473" s="282"/>
      <c r="Y473" s="282"/>
      <c r="Z473" s="282"/>
      <c r="AA473" s="282">
        <v>480979</v>
      </c>
      <c r="AB473" s="282"/>
    </row>
    <row r="474" spans="1:28" ht="13.5" customHeight="1">
      <c r="A474" s="6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79" t="s">
        <v>312</v>
      </c>
      <c r="N474" s="279"/>
      <c r="O474" s="279"/>
      <c r="P474" s="200"/>
      <c r="Q474" s="200"/>
      <c r="R474" s="200"/>
      <c r="S474" s="200"/>
      <c r="T474" s="200"/>
      <c r="U474" s="282">
        <v>4147</v>
      </c>
      <c r="V474" s="282"/>
      <c r="W474" s="282"/>
      <c r="X474" s="282"/>
      <c r="Y474" s="282">
        <v>5901</v>
      </c>
      <c r="Z474" s="282"/>
      <c r="AA474" s="282"/>
      <c r="AB474" s="282"/>
    </row>
    <row r="475" spans="1:28" ht="14.25" customHeight="1">
      <c r="A475" s="6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79" t="s">
        <v>193</v>
      </c>
      <c r="N475" s="279"/>
      <c r="O475" s="279"/>
      <c r="P475" s="200"/>
      <c r="Q475" s="200"/>
      <c r="R475" s="200"/>
      <c r="S475" s="200"/>
      <c r="T475" s="200"/>
      <c r="U475" s="282">
        <v>365625</v>
      </c>
      <c r="V475" s="282"/>
      <c r="W475" s="282"/>
      <c r="X475" s="282"/>
      <c r="Y475" s="282">
        <v>520237</v>
      </c>
      <c r="Z475" s="282"/>
      <c r="AA475" s="282"/>
      <c r="AB475" s="282"/>
    </row>
    <row r="476" spans="1:28" ht="15.75" customHeight="1">
      <c r="A476" s="6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79" t="s">
        <v>373</v>
      </c>
      <c r="N476" s="279"/>
      <c r="O476" s="279"/>
      <c r="P476" s="200"/>
      <c r="Q476" s="200"/>
      <c r="R476" s="200"/>
      <c r="S476" s="200"/>
      <c r="T476" s="200"/>
      <c r="U476" s="282"/>
      <c r="V476" s="282"/>
      <c r="W476" s="282">
        <v>55894</v>
      </c>
      <c r="X476" s="282"/>
      <c r="Y476" s="282"/>
      <c r="Z476" s="282"/>
      <c r="AA476" s="282">
        <v>79530</v>
      </c>
      <c r="AB476" s="282"/>
    </row>
    <row r="477" spans="1:28" ht="15.75" customHeight="1">
      <c r="A477" s="6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79" t="s">
        <v>374</v>
      </c>
      <c r="N477" s="279"/>
      <c r="O477" s="279"/>
      <c r="P477" s="200"/>
      <c r="Q477" s="200"/>
      <c r="R477" s="200"/>
      <c r="S477" s="200"/>
      <c r="T477" s="200"/>
      <c r="U477" s="282"/>
      <c r="V477" s="282"/>
      <c r="W477" s="282">
        <v>188000</v>
      </c>
      <c r="X477" s="282"/>
      <c r="Y477" s="282"/>
      <c r="Z477" s="282"/>
      <c r="AA477" s="282">
        <v>267500</v>
      </c>
      <c r="AB477" s="282"/>
    </row>
    <row r="478" spans="1:28" ht="15.75" customHeight="1">
      <c r="A478" s="6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25" t="s">
        <v>375</v>
      </c>
      <c r="N478" s="225"/>
      <c r="O478" s="225"/>
      <c r="P478" s="200"/>
      <c r="Q478" s="200"/>
      <c r="R478" s="200"/>
      <c r="S478" s="200"/>
      <c r="T478" s="200"/>
      <c r="U478" s="283">
        <v>36782</v>
      </c>
      <c r="V478" s="283"/>
      <c r="W478" s="283">
        <v>74291</v>
      </c>
      <c r="X478" s="283"/>
      <c r="Y478" s="283">
        <v>52336</v>
      </c>
      <c r="Z478" s="283"/>
      <c r="AA478" s="283">
        <v>105707</v>
      </c>
      <c r="AB478" s="283"/>
    </row>
    <row r="479" spans="1:28" ht="17.25" customHeight="1" thickBot="1">
      <c r="A479" s="6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15"/>
      <c r="T479" s="15"/>
      <c r="U479" s="289">
        <f>SUM(U461:V478)</f>
        <v>2353839</v>
      </c>
      <c r="V479" s="680"/>
      <c r="W479" s="289">
        <f>SUM(W461:W478)</f>
        <v>4556386</v>
      </c>
      <c r="X479" s="680"/>
      <c r="Y479" s="289">
        <f>SUM(Y461:Y478)</f>
        <v>3349211</v>
      </c>
      <c r="Z479" s="244"/>
      <c r="AA479" s="289">
        <f>SUM(AA461:AA478)</f>
        <v>6483153</v>
      </c>
      <c r="AB479" s="244"/>
    </row>
    <row r="480" spans="1:28" ht="15.75" customHeight="1" thickTop="1">
      <c r="A480" s="6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5"/>
      <c r="T480" s="15"/>
      <c r="U480" s="15"/>
      <c r="V480" s="8"/>
      <c r="W480" s="8"/>
      <c r="X480" s="8"/>
      <c r="Y480" s="6"/>
      <c r="Z480" s="6"/>
      <c r="AA480" s="14"/>
      <c r="AB480" s="14"/>
    </row>
    <row r="481" spans="1:28" ht="15" customHeight="1">
      <c r="A481" s="6"/>
      <c r="B481" s="14"/>
      <c r="C481" s="38">
        <f>-(COUNT($C$452:C480)+1)</f>
        <v>-2</v>
      </c>
      <c r="D481" s="14"/>
      <c r="E481" s="66" t="s">
        <v>194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5"/>
      <c r="T481" s="15"/>
      <c r="U481" s="15"/>
      <c r="V481" s="8"/>
      <c r="W481" s="8"/>
      <c r="X481" s="8"/>
      <c r="Y481" s="6"/>
      <c r="Z481" s="6"/>
      <c r="AA481" s="14"/>
      <c r="AB481" s="14"/>
    </row>
    <row r="482" spans="1:28" ht="17.25" customHeight="1">
      <c r="A482" s="6"/>
      <c r="B482" s="6"/>
      <c r="C482" s="38"/>
      <c r="D482" s="38"/>
      <c r="E482" s="6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15"/>
      <c r="T482" s="15"/>
      <c r="U482" s="15"/>
      <c r="V482" s="124"/>
      <c r="W482" s="124"/>
      <c r="X482" s="8"/>
      <c r="Y482" s="6"/>
      <c r="Z482" s="6"/>
      <c r="AA482" s="37"/>
      <c r="AB482" s="37"/>
    </row>
    <row r="483" spans="1:28" ht="15" customHeight="1">
      <c r="A483" s="6"/>
      <c r="B483" s="294" t="s">
        <v>195</v>
      </c>
      <c r="C483" s="294"/>
      <c r="D483" s="294"/>
      <c r="E483" s="294"/>
      <c r="F483" s="294"/>
      <c r="G483" s="294"/>
      <c r="H483" s="294"/>
      <c r="I483" s="294"/>
      <c r="J483" s="294"/>
      <c r="K483" s="294"/>
      <c r="L483" s="294"/>
      <c r="M483" s="294"/>
      <c r="N483" s="294"/>
      <c r="O483" s="294"/>
      <c r="P483" s="294"/>
      <c r="Q483" s="294"/>
      <c r="R483" s="294"/>
      <c r="S483" s="294"/>
      <c r="T483" s="294"/>
      <c r="U483" s="282">
        <v>733972</v>
      </c>
      <c r="V483" s="282"/>
      <c r="W483" s="282">
        <v>741707</v>
      </c>
      <c r="X483" s="282"/>
      <c r="Y483" s="282">
        <v>1044348</v>
      </c>
      <c r="Z483" s="282"/>
      <c r="AA483" s="282">
        <v>1055354</v>
      </c>
      <c r="AB483" s="282"/>
    </row>
    <row r="484" spans="1:28" ht="15" customHeight="1">
      <c r="A484" s="6"/>
      <c r="B484" s="294" t="s">
        <v>196</v>
      </c>
      <c r="C484" s="294"/>
      <c r="D484" s="294"/>
      <c r="E484" s="294"/>
      <c r="F484" s="294"/>
      <c r="G484" s="294"/>
      <c r="H484" s="294"/>
      <c r="I484" s="294"/>
      <c r="J484" s="294"/>
      <c r="K484" s="294"/>
      <c r="L484" s="294"/>
      <c r="M484" s="294"/>
      <c r="N484" s="294"/>
      <c r="O484" s="294"/>
      <c r="P484" s="294"/>
      <c r="Q484" s="294"/>
      <c r="R484" s="294"/>
      <c r="S484" s="294"/>
      <c r="T484" s="294"/>
      <c r="U484" s="282">
        <v>349469</v>
      </c>
      <c r="V484" s="282"/>
      <c r="W484" s="282">
        <v>463907</v>
      </c>
      <c r="X484" s="282"/>
      <c r="Y484" s="282">
        <v>497250</v>
      </c>
      <c r="Z484" s="282"/>
      <c r="AA484" s="282">
        <v>660080</v>
      </c>
      <c r="AB484" s="282"/>
    </row>
    <row r="485" spans="1:28" ht="15" customHeight="1">
      <c r="A485" s="6"/>
      <c r="B485" s="294" t="s">
        <v>197</v>
      </c>
      <c r="C485" s="294"/>
      <c r="D485" s="294"/>
      <c r="E485" s="294"/>
      <c r="F485" s="294"/>
      <c r="G485" s="294"/>
      <c r="H485" s="294"/>
      <c r="I485" s="294"/>
      <c r="J485" s="294"/>
      <c r="K485" s="294"/>
      <c r="L485" s="294"/>
      <c r="M485" s="294"/>
      <c r="N485" s="294"/>
      <c r="O485" s="294"/>
      <c r="P485" s="294"/>
      <c r="Q485" s="294"/>
      <c r="R485" s="294"/>
      <c r="S485" s="294"/>
      <c r="T485" s="294"/>
      <c r="U485" s="282">
        <v>80904</v>
      </c>
      <c r="V485" s="282"/>
      <c r="W485" s="282">
        <v>107379</v>
      </c>
      <c r="X485" s="282"/>
      <c r="Y485" s="282">
        <v>115116</v>
      </c>
      <c r="Z485" s="282"/>
      <c r="AA485" s="282">
        <v>152787</v>
      </c>
      <c r="AB485" s="282"/>
    </row>
    <row r="486" spans="1:28" ht="15" customHeight="1">
      <c r="A486" s="6"/>
      <c r="B486" s="294" t="s">
        <v>198</v>
      </c>
      <c r="C486" s="294"/>
      <c r="D486" s="294"/>
      <c r="E486" s="294"/>
      <c r="F486" s="294"/>
      <c r="G486" s="294"/>
      <c r="H486" s="294"/>
      <c r="I486" s="294"/>
      <c r="J486" s="294"/>
      <c r="K486" s="294"/>
      <c r="L486" s="294"/>
      <c r="M486" s="294"/>
      <c r="N486" s="294"/>
      <c r="O486" s="294"/>
      <c r="P486" s="294"/>
      <c r="Q486" s="294"/>
      <c r="R486" s="294"/>
      <c r="S486" s="294"/>
      <c r="T486" s="294"/>
      <c r="U486" s="282">
        <v>136294</v>
      </c>
      <c r="V486" s="282"/>
      <c r="W486" s="282">
        <v>117171</v>
      </c>
      <c r="X486" s="282"/>
      <c r="Y486" s="282">
        <v>193929</v>
      </c>
      <c r="Z486" s="282"/>
      <c r="AA486" s="282">
        <v>166719</v>
      </c>
      <c r="AB486" s="282"/>
    </row>
    <row r="487" spans="1:28" ht="15" customHeight="1">
      <c r="A487" s="6"/>
      <c r="B487" s="294" t="s">
        <v>199</v>
      </c>
      <c r="C487" s="294"/>
      <c r="D487" s="294"/>
      <c r="E487" s="294"/>
      <c r="F487" s="294"/>
      <c r="G487" s="294"/>
      <c r="H487" s="294"/>
      <c r="I487" s="294"/>
      <c r="J487" s="294"/>
      <c r="K487" s="294"/>
      <c r="L487" s="294"/>
      <c r="M487" s="294"/>
      <c r="N487" s="294"/>
      <c r="O487" s="294"/>
      <c r="P487" s="294"/>
      <c r="Q487" s="294"/>
      <c r="R487" s="294"/>
      <c r="S487" s="294"/>
      <c r="T487" s="294"/>
      <c r="U487" s="282">
        <v>124678</v>
      </c>
      <c r="V487" s="282"/>
      <c r="W487" s="282">
        <v>128093</v>
      </c>
      <c r="X487" s="282"/>
      <c r="Y487" s="282">
        <v>177401</v>
      </c>
      <c r="Z487" s="282"/>
      <c r="AA487" s="282">
        <v>182260</v>
      </c>
      <c r="AB487" s="282"/>
    </row>
    <row r="488" spans="1:28" ht="15" customHeight="1">
      <c r="A488" s="6"/>
      <c r="B488" s="294" t="s">
        <v>200</v>
      </c>
      <c r="C488" s="294"/>
      <c r="D488" s="294"/>
      <c r="E488" s="294"/>
      <c r="F488" s="294"/>
      <c r="G488" s="294"/>
      <c r="H488" s="294"/>
      <c r="I488" s="294"/>
      <c r="J488" s="294"/>
      <c r="K488" s="294"/>
      <c r="L488" s="294"/>
      <c r="M488" s="294"/>
      <c r="N488" s="294"/>
      <c r="O488" s="294"/>
      <c r="P488" s="294"/>
      <c r="Q488" s="294"/>
      <c r="R488" s="294"/>
      <c r="S488" s="294"/>
      <c r="T488" s="294"/>
      <c r="U488" s="282">
        <v>1050692</v>
      </c>
      <c r="V488" s="282"/>
      <c r="W488" s="282">
        <v>2543300</v>
      </c>
      <c r="X488" s="282"/>
      <c r="Y488" s="282">
        <v>1495000</v>
      </c>
      <c r="Z488" s="282"/>
      <c r="AA488" s="282">
        <v>3618790</v>
      </c>
      <c r="AB488" s="282"/>
    </row>
    <row r="489" spans="1:28" ht="15" customHeight="1">
      <c r="A489" s="6"/>
      <c r="B489" s="294" t="s">
        <v>201</v>
      </c>
      <c r="C489" s="294"/>
      <c r="D489" s="294"/>
      <c r="E489" s="294"/>
      <c r="F489" s="294"/>
      <c r="G489" s="294"/>
      <c r="H489" s="294"/>
      <c r="I489" s="294"/>
      <c r="J489" s="294"/>
      <c r="K489" s="294"/>
      <c r="L489" s="294"/>
      <c r="M489" s="294"/>
      <c r="N489" s="294"/>
      <c r="O489" s="294"/>
      <c r="P489" s="294"/>
      <c r="Q489" s="294"/>
      <c r="R489" s="294"/>
      <c r="S489" s="294"/>
      <c r="T489" s="294"/>
      <c r="U489" s="282">
        <v>14993</v>
      </c>
      <c r="V489" s="282"/>
      <c r="W489" s="282">
        <v>17979</v>
      </c>
      <c r="X489" s="282"/>
      <c r="Y489" s="282">
        <v>21333</v>
      </c>
      <c r="Z489" s="282"/>
      <c r="AA489" s="282">
        <v>25582</v>
      </c>
      <c r="AB489" s="282"/>
    </row>
    <row r="490" spans="1:28" ht="15" customHeight="1">
      <c r="A490" s="6"/>
      <c r="B490" s="294" t="s">
        <v>202</v>
      </c>
      <c r="C490" s="294"/>
      <c r="D490" s="294"/>
      <c r="E490" s="294"/>
      <c r="F490" s="294"/>
      <c r="G490" s="294"/>
      <c r="H490" s="294"/>
      <c r="I490" s="294"/>
      <c r="J490" s="294"/>
      <c r="K490" s="294"/>
      <c r="L490" s="294"/>
      <c r="M490" s="294"/>
      <c r="N490" s="294"/>
      <c r="O490" s="294"/>
      <c r="P490" s="294"/>
      <c r="Q490" s="294"/>
      <c r="R490" s="294"/>
      <c r="S490" s="294"/>
      <c r="T490" s="294"/>
      <c r="U490" s="282">
        <v>116121</v>
      </c>
      <c r="V490" s="282"/>
      <c r="W490" s="282">
        <v>168202</v>
      </c>
      <c r="X490" s="282"/>
      <c r="Y490" s="282">
        <v>165225</v>
      </c>
      <c r="Z490" s="282"/>
      <c r="AA490" s="282">
        <v>239330</v>
      </c>
      <c r="AB490" s="282"/>
    </row>
    <row r="491" spans="1:28" ht="15" customHeight="1">
      <c r="A491" s="6"/>
      <c r="B491" s="294" t="s">
        <v>203</v>
      </c>
      <c r="C491" s="294"/>
      <c r="D491" s="294"/>
      <c r="E491" s="294"/>
      <c r="F491" s="294"/>
      <c r="G491" s="294"/>
      <c r="H491" s="294"/>
      <c r="I491" s="294"/>
      <c r="J491" s="294"/>
      <c r="K491" s="294"/>
      <c r="L491" s="294"/>
      <c r="M491" s="294"/>
      <c r="N491" s="294"/>
      <c r="O491" s="294"/>
      <c r="P491" s="294"/>
      <c r="Q491" s="294"/>
      <c r="R491" s="294"/>
      <c r="S491" s="294"/>
      <c r="T491" s="294"/>
      <c r="U491" s="291">
        <v>2068</v>
      </c>
      <c r="V491" s="291"/>
      <c r="W491" s="291">
        <v>1056</v>
      </c>
      <c r="X491" s="291"/>
      <c r="Y491" s="291">
        <v>2942</v>
      </c>
      <c r="Z491" s="291"/>
      <c r="AA491" s="291">
        <v>1503</v>
      </c>
      <c r="AB491" s="291"/>
    </row>
    <row r="492" spans="1:28" ht="15" customHeight="1" thickBot="1">
      <c r="A492" s="6"/>
      <c r="B492" s="330" t="s">
        <v>170</v>
      </c>
      <c r="C492" s="330"/>
      <c r="D492" s="330"/>
      <c r="E492" s="330"/>
      <c r="F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  <c r="R492" s="330"/>
      <c r="S492" s="330"/>
      <c r="T492" s="330"/>
      <c r="U492" s="289">
        <f>SUM(U483:V491)</f>
        <v>2609191</v>
      </c>
      <c r="V492" s="244"/>
      <c r="W492" s="289">
        <f>SUM(W483:X491)</f>
        <v>4288794</v>
      </c>
      <c r="X492" s="244"/>
      <c r="Y492" s="289">
        <f>SUM(Y483:Y491)</f>
        <v>3712544</v>
      </c>
      <c r="Z492" s="289"/>
      <c r="AA492" s="289">
        <f>SUM(AA483:AA491)</f>
        <v>6102405</v>
      </c>
      <c r="AB492" s="289"/>
    </row>
    <row r="493" spans="1:28" ht="15" customHeight="1" thickTop="1">
      <c r="A493" s="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15"/>
      <c r="V493" s="14"/>
      <c r="W493" s="14"/>
      <c r="X493" s="6"/>
      <c r="Y493" s="6"/>
      <c r="Z493" s="6"/>
      <c r="AA493" s="14"/>
      <c r="AB493" s="14"/>
    </row>
    <row r="494" spans="1:28" ht="15" customHeight="1">
      <c r="A494" s="6"/>
      <c r="B494" s="37"/>
      <c r="C494" s="38">
        <f>-(COUNT($C$452:C492)+1)</f>
        <v>-3</v>
      </c>
      <c r="D494" s="37"/>
      <c r="E494" s="67" t="s">
        <v>21</v>
      </c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15"/>
      <c r="T494" s="15"/>
      <c r="U494" s="15"/>
      <c r="V494" s="37"/>
      <c r="W494" s="37"/>
      <c r="X494" s="6"/>
      <c r="Y494" s="6"/>
      <c r="Z494" s="6"/>
      <c r="AA494" s="37"/>
      <c r="AB494" s="37"/>
    </row>
    <row r="495" spans="1:28" ht="15" customHeight="1">
      <c r="A495" s="6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15"/>
      <c r="T495" s="15"/>
      <c r="U495" s="15"/>
      <c r="V495" s="67"/>
      <c r="W495" s="67"/>
      <c r="X495" s="6"/>
      <c r="Y495" s="6"/>
      <c r="Z495" s="6"/>
      <c r="AA495" s="67"/>
      <c r="AB495" s="67"/>
    </row>
    <row r="496" spans="1:28" ht="15" customHeight="1">
      <c r="A496" s="6"/>
      <c r="B496" s="294" t="s">
        <v>204</v>
      </c>
      <c r="C496" s="294"/>
      <c r="D496" s="294"/>
      <c r="E496" s="294"/>
      <c r="F496" s="294"/>
      <c r="G496" s="294"/>
      <c r="H496" s="294"/>
      <c r="I496" s="294"/>
      <c r="J496" s="294"/>
      <c r="K496" s="294"/>
      <c r="L496" s="294"/>
      <c r="M496" s="294"/>
      <c r="N496" s="294"/>
      <c r="O496" s="294"/>
      <c r="P496" s="294"/>
      <c r="Q496" s="294"/>
      <c r="R496" s="294"/>
      <c r="S496" s="294"/>
      <c r="T496" s="294"/>
      <c r="U496" s="282">
        <v>4801</v>
      </c>
      <c r="V496" s="282"/>
      <c r="W496" s="282">
        <v>2001</v>
      </c>
      <c r="X496" s="282"/>
      <c r="Y496" s="282">
        <v>6831</v>
      </c>
      <c r="Z496" s="282"/>
      <c r="AA496" s="282">
        <v>2847</v>
      </c>
      <c r="AB496" s="282"/>
    </row>
    <row r="497" spans="1:28" ht="15" customHeight="1">
      <c r="A497" s="6"/>
      <c r="B497" s="294" t="s">
        <v>205</v>
      </c>
      <c r="C497" s="294"/>
      <c r="D497" s="294"/>
      <c r="E497" s="294"/>
      <c r="F497" s="294"/>
      <c r="G497" s="294"/>
      <c r="H497" s="294"/>
      <c r="I497" s="294"/>
      <c r="J497" s="294"/>
      <c r="K497" s="294"/>
      <c r="L497" s="294"/>
      <c r="M497" s="294"/>
      <c r="N497" s="294"/>
      <c r="O497" s="294"/>
      <c r="P497" s="294"/>
      <c r="Q497" s="294"/>
      <c r="R497" s="294"/>
      <c r="S497" s="294"/>
      <c r="T497" s="294"/>
      <c r="U497" s="282">
        <v>9130</v>
      </c>
      <c r="V497" s="282"/>
      <c r="W497" s="282">
        <v>9442</v>
      </c>
      <c r="X497" s="282"/>
      <c r="Y497" s="282">
        <v>12991</v>
      </c>
      <c r="Z497" s="282"/>
      <c r="AA497" s="282">
        <v>13435</v>
      </c>
      <c r="AB497" s="282"/>
    </row>
    <row r="498" spans="1:28" ht="15" customHeight="1">
      <c r="A498" s="6"/>
      <c r="B498" s="294" t="s">
        <v>206</v>
      </c>
      <c r="C498" s="294"/>
      <c r="D498" s="294"/>
      <c r="E498" s="294"/>
      <c r="F498" s="294"/>
      <c r="G498" s="294"/>
      <c r="H498" s="294"/>
      <c r="I498" s="294"/>
      <c r="J498" s="294"/>
      <c r="K498" s="294"/>
      <c r="L498" s="294"/>
      <c r="M498" s="294"/>
      <c r="N498" s="294"/>
      <c r="O498" s="294"/>
      <c r="P498" s="294"/>
      <c r="Q498" s="294"/>
      <c r="R498" s="294"/>
      <c r="S498" s="294"/>
      <c r="T498" s="294"/>
      <c r="U498" s="291">
        <v>4249</v>
      </c>
      <c r="V498" s="291"/>
      <c r="W498" s="291">
        <v>10692</v>
      </c>
      <c r="X498" s="291"/>
      <c r="Y498" s="291">
        <v>6046</v>
      </c>
      <c r="Z498" s="291"/>
      <c r="AA498" s="291">
        <v>15213</v>
      </c>
      <c r="AB498" s="291"/>
    </row>
    <row r="499" spans="1:28" ht="15" customHeight="1" thickBot="1">
      <c r="A499" s="6"/>
      <c r="B499" s="330" t="s">
        <v>170</v>
      </c>
      <c r="C499" s="330"/>
      <c r="D499" s="330"/>
      <c r="E499" s="330"/>
      <c r="F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  <c r="R499" s="330"/>
      <c r="S499" s="330"/>
      <c r="T499" s="330"/>
      <c r="U499" s="289">
        <f>SUM(U496:V498)</f>
        <v>18180</v>
      </c>
      <c r="V499" s="244"/>
      <c r="W499" s="289">
        <f>SUM(W496:X498)</f>
        <v>22135</v>
      </c>
      <c r="X499" s="244"/>
      <c r="Y499" s="289">
        <f>SUM(Y496:Y498)</f>
        <v>25868</v>
      </c>
      <c r="Z499" s="289"/>
      <c r="AA499" s="289">
        <f>SUM(AA496:AA498)</f>
        <v>31495</v>
      </c>
      <c r="AB499" s="289"/>
    </row>
    <row r="500" spans="1:28" ht="15" customHeight="1" thickTop="1">
      <c r="A500" s="6"/>
      <c r="B500" s="363" t="s">
        <v>207</v>
      </c>
      <c r="C500" s="363"/>
      <c r="D500" s="363"/>
      <c r="E500" s="363"/>
      <c r="F500" s="363"/>
      <c r="G500" s="363"/>
      <c r="H500" s="363"/>
      <c r="I500" s="363"/>
      <c r="J500" s="363"/>
      <c r="K500" s="363"/>
      <c r="L500" s="363"/>
      <c r="M500" s="363"/>
      <c r="N500" s="363"/>
      <c r="O500" s="363"/>
      <c r="P500" s="363"/>
      <c r="Q500" s="14"/>
      <c r="R500" s="14"/>
      <c r="S500" s="15"/>
      <c r="T500" s="15"/>
      <c r="U500" s="15"/>
      <c r="V500" s="14"/>
      <c r="W500" s="14"/>
      <c r="X500" s="6"/>
      <c r="Y500" s="6"/>
      <c r="Z500" s="6"/>
      <c r="AA500" s="14"/>
      <c r="AB500" s="14"/>
    </row>
    <row r="501" spans="1:28" ht="15" customHeight="1">
      <c r="A501" s="6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5"/>
      <c r="T501" s="15"/>
      <c r="U501" s="335" t="s">
        <v>293</v>
      </c>
      <c r="V501" s="336"/>
      <c r="W501" s="336"/>
      <c r="X501" s="336"/>
      <c r="Y501" s="335" t="s">
        <v>306</v>
      </c>
      <c r="Z501" s="337"/>
      <c r="AA501" s="337"/>
      <c r="AB501" s="337"/>
    </row>
    <row r="502" spans="1:28" ht="15" customHeight="1">
      <c r="A502" s="6"/>
      <c r="B502" s="6"/>
      <c r="C502" s="38">
        <f>-(COUNT($C$452:C501)+1)</f>
        <v>-4</v>
      </c>
      <c r="D502" s="37"/>
      <c r="E502" s="125" t="s">
        <v>208</v>
      </c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15"/>
      <c r="T502" s="15"/>
      <c r="U502" s="333" t="s">
        <v>410</v>
      </c>
      <c r="V502" s="334"/>
      <c r="W502" s="333" t="s">
        <v>376</v>
      </c>
      <c r="X502" s="333"/>
      <c r="Y502" s="333" t="s">
        <v>410</v>
      </c>
      <c r="Z502" s="334"/>
      <c r="AA502" s="333" t="s">
        <v>376</v>
      </c>
      <c r="AB502" s="333"/>
    </row>
    <row r="503" spans="1:28" ht="16.5" customHeight="1">
      <c r="A503" s="6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15"/>
      <c r="T503" s="15"/>
      <c r="U503" s="15"/>
      <c r="V503" s="67"/>
      <c r="W503" s="67"/>
      <c r="X503" s="6"/>
      <c r="Y503" s="6"/>
      <c r="Z503" s="6"/>
      <c r="AA503" s="67"/>
      <c r="AB503" s="67"/>
    </row>
    <row r="504" spans="1:28" ht="16.5" customHeight="1">
      <c r="A504" s="6"/>
      <c r="B504" s="294" t="s">
        <v>209</v>
      </c>
      <c r="C504" s="294"/>
      <c r="D504" s="294"/>
      <c r="E504" s="294"/>
      <c r="F504" s="294"/>
      <c r="G504" s="294"/>
      <c r="H504" s="294"/>
      <c r="I504" s="294"/>
      <c r="J504" s="294"/>
      <c r="K504" s="294"/>
      <c r="L504" s="294"/>
      <c r="M504" s="294"/>
      <c r="N504" s="294"/>
      <c r="O504" s="294"/>
      <c r="P504" s="294"/>
      <c r="Q504" s="294"/>
      <c r="R504" s="294"/>
      <c r="S504" s="294"/>
      <c r="T504" s="294"/>
      <c r="U504" s="297">
        <v>2589</v>
      </c>
      <c r="V504" s="292"/>
      <c r="W504" s="297">
        <v>2751</v>
      </c>
      <c r="X504" s="292"/>
      <c r="Y504" s="297">
        <v>3684</v>
      </c>
      <c r="Z504" s="292"/>
      <c r="AA504" s="297">
        <v>3914</v>
      </c>
      <c r="AB504" s="292"/>
    </row>
    <row r="505" spans="1:28" ht="13.5" customHeight="1">
      <c r="A505" s="6"/>
      <c r="B505" s="294" t="s">
        <v>339</v>
      </c>
      <c r="C505" s="294"/>
      <c r="D505" s="294"/>
      <c r="E505" s="294"/>
      <c r="F505" s="294"/>
      <c r="G505" s="294"/>
      <c r="H505" s="294"/>
      <c r="I505" s="294"/>
      <c r="J505" s="294"/>
      <c r="K505" s="294"/>
      <c r="L505" s="294"/>
      <c r="M505" s="294"/>
      <c r="N505" s="294"/>
      <c r="O505" s="294"/>
      <c r="P505" s="294"/>
      <c r="Q505" s="294"/>
      <c r="R505" s="294"/>
      <c r="S505" s="294"/>
      <c r="T505" s="294"/>
      <c r="U505" s="297">
        <v>85173</v>
      </c>
      <c r="V505" s="292"/>
      <c r="W505" s="297">
        <v>65424</v>
      </c>
      <c r="X505" s="292"/>
      <c r="Y505" s="297">
        <v>121190</v>
      </c>
      <c r="Z505" s="292"/>
      <c r="AA505" s="297">
        <v>93090</v>
      </c>
      <c r="AB505" s="292"/>
    </row>
    <row r="506" spans="1:28" ht="14.25" customHeight="1">
      <c r="A506" s="6"/>
      <c r="B506" s="294" t="s">
        <v>197</v>
      </c>
      <c r="C506" s="294"/>
      <c r="D506" s="294"/>
      <c r="E506" s="294"/>
      <c r="F506" s="294"/>
      <c r="G506" s="294"/>
      <c r="H506" s="294"/>
      <c r="I506" s="294"/>
      <c r="J506" s="294"/>
      <c r="K506" s="294"/>
      <c r="L506" s="294"/>
      <c r="M506" s="294"/>
      <c r="N506" s="294"/>
      <c r="O506" s="294"/>
      <c r="P506" s="294"/>
      <c r="Q506" s="294"/>
      <c r="R506" s="294"/>
      <c r="S506" s="294"/>
      <c r="T506" s="294"/>
      <c r="U506" s="297">
        <v>8415</v>
      </c>
      <c r="V506" s="292"/>
      <c r="W506" s="297">
        <v>15514</v>
      </c>
      <c r="X506" s="292"/>
      <c r="Y506" s="297">
        <v>11973</v>
      </c>
      <c r="Z506" s="292"/>
      <c r="AA506" s="297">
        <v>22075</v>
      </c>
      <c r="AB506" s="292"/>
    </row>
    <row r="507" spans="1:28" ht="14.25" customHeight="1">
      <c r="A507" s="6"/>
      <c r="B507" s="294" t="s">
        <v>210</v>
      </c>
      <c r="C507" s="294"/>
      <c r="D507" s="294"/>
      <c r="E507" s="294"/>
      <c r="F507" s="294"/>
      <c r="G507" s="294"/>
      <c r="H507" s="294"/>
      <c r="I507" s="294"/>
      <c r="J507" s="294"/>
      <c r="K507" s="294"/>
      <c r="L507" s="294"/>
      <c r="M507" s="294"/>
      <c r="N507" s="294"/>
      <c r="O507" s="294"/>
      <c r="P507" s="294"/>
      <c r="Q507" s="294"/>
      <c r="R507" s="294"/>
      <c r="S507" s="294"/>
      <c r="T507" s="294"/>
      <c r="U507" s="297">
        <v>1533</v>
      </c>
      <c r="V507" s="292"/>
      <c r="W507" s="297">
        <v>1468</v>
      </c>
      <c r="X507" s="292"/>
      <c r="Y507" s="297">
        <v>2181</v>
      </c>
      <c r="Z507" s="292"/>
      <c r="AA507" s="297">
        <v>2089</v>
      </c>
      <c r="AB507" s="292"/>
    </row>
    <row r="508" spans="1:28" ht="14.25" customHeight="1">
      <c r="A508" s="6"/>
      <c r="B508" s="294" t="s">
        <v>211</v>
      </c>
      <c r="C508" s="294"/>
      <c r="D508" s="294"/>
      <c r="E508" s="294"/>
      <c r="F508" s="294"/>
      <c r="G508" s="294"/>
      <c r="H508" s="294"/>
      <c r="I508" s="294"/>
      <c r="J508" s="294"/>
      <c r="K508" s="294"/>
      <c r="L508" s="294"/>
      <c r="M508" s="294"/>
      <c r="N508" s="294"/>
      <c r="O508" s="294"/>
      <c r="P508" s="294"/>
      <c r="Q508" s="294"/>
      <c r="R508" s="294"/>
      <c r="S508" s="294"/>
      <c r="T508" s="294"/>
      <c r="U508" s="297">
        <v>1395</v>
      </c>
      <c r="V508" s="292"/>
      <c r="W508" s="297">
        <v>2500</v>
      </c>
      <c r="X508" s="292"/>
      <c r="Y508" s="297">
        <v>1985</v>
      </c>
      <c r="Z508" s="292"/>
      <c r="AA508" s="297">
        <v>3557</v>
      </c>
      <c r="AB508" s="292"/>
    </row>
    <row r="509" spans="1:28" ht="14.25" customHeight="1">
      <c r="A509" s="6"/>
      <c r="B509" s="294" t="s">
        <v>212</v>
      </c>
      <c r="C509" s="294"/>
      <c r="D509" s="294"/>
      <c r="E509" s="294"/>
      <c r="F509" s="294"/>
      <c r="G509" s="294"/>
      <c r="H509" s="294"/>
      <c r="I509" s="294"/>
      <c r="J509" s="294"/>
      <c r="K509" s="294"/>
      <c r="L509" s="294"/>
      <c r="M509" s="294"/>
      <c r="N509" s="294"/>
      <c r="O509" s="294"/>
      <c r="P509" s="294"/>
      <c r="Q509" s="294"/>
      <c r="R509" s="294"/>
      <c r="S509" s="294"/>
      <c r="T509" s="294"/>
      <c r="U509" s="297">
        <v>1400</v>
      </c>
      <c r="V509" s="292"/>
      <c r="W509" s="297">
        <v>1872</v>
      </c>
      <c r="X509" s="292"/>
      <c r="Y509" s="297">
        <v>1992</v>
      </c>
      <c r="Z509" s="292"/>
      <c r="AA509" s="297">
        <v>2664</v>
      </c>
      <c r="AB509" s="292"/>
    </row>
    <row r="510" spans="1:28" ht="14.25" customHeight="1">
      <c r="A510" s="6"/>
      <c r="B510" s="294" t="s">
        <v>213</v>
      </c>
      <c r="C510" s="294"/>
      <c r="D510" s="294"/>
      <c r="E510" s="294"/>
      <c r="F510" s="294"/>
      <c r="G510" s="294"/>
      <c r="H510" s="294"/>
      <c r="I510" s="294"/>
      <c r="J510" s="294"/>
      <c r="K510" s="294"/>
      <c r="L510" s="294"/>
      <c r="M510" s="294"/>
      <c r="N510" s="294"/>
      <c r="O510" s="294"/>
      <c r="P510" s="294"/>
      <c r="Q510" s="294"/>
      <c r="R510" s="294"/>
      <c r="S510" s="294"/>
      <c r="T510" s="294"/>
      <c r="U510" s="297">
        <v>5074</v>
      </c>
      <c r="V510" s="292"/>
      <c r="W510" s="297">
        <v>4737</v>
      </c>
      <c r="X510" s="292"/>
      <c r="Y510" s="297">
        <v>7220</v>
      </c>
      <c r="Z510" s="292"/>
      <c r="AA510" s="297">
        <v>6740</v>
      </c>
      <c r="AB510" s="292"/>
    </row>
    <row r="511" spans="1:28" ht="14.25" customHeight="1">
      <c r="A511" s="6"/>
      <c r="B511" s="294" t="s">
        <v>214</v>
      </c>
      <c r="C511" s="294"/>
      <c r="D511" s="294"/>
      <c r="E511" s="294"/>
      <c r="F511" s="294"/>
      <c r="G511" s="294"/>
      <c r="H511" s="294"/>
      <c r="I511" s="294"/>
      <c r="J511" s="294"/>
      <c r="K511" s="294"/>
      <c r="L511" s="294"/>
      <c r="M511" s="294"/>
      <c r="N511" s="294"/>
      <c r="O511" s="294"/>
      <c r="P511" s="294"/>
      <c r="Q511" s="294"/>
      <c r="R511" s="294"/>
      <c r="S511" s="294"/>
      <c r="T511" s="294"/>
      <c r="U511" s="297">
        <v>3750</v>
      </c>
      <c r="V511" s="292"/>
      <c r="W511" s="297">
        <v>3252</v>
      </c>
      <c r="X511" s="292"/>
      <c r="Y511" s="297">
        <v>5336</v>
      </c>
      <c r="Z511" s="292"/>
      <c r="AA511" s="297">
        <v>4627</v>
      </c>
      <c r="AB511" s="292"/>
    </row>
    <row r="512" spans="1:28" ht="14.25" customHeight="1">
      <c r="A512" s="6"/>
      <c r="B512" s="294" t="s">
        <v>215</v>
      </c>
      <c r="C512" s="294"/>
      <c r="D512" s="294"/>
      <c r="E512" s="294"/>
      <c r="F512" s="294"/>
      <c r="G512" s="294"/>
      <c r="H512" s="294"/>
      <c r="I512" s="294"/>
      <c r="J512" s="294"/>
      <c r="K512" s="294"/>
      <c r="L512" s="294"/>
      <c r="M512" s="294"/>
      <c r="N512" s="294"/>
      <c r="O512" s="294"/>
      <c r="P512" s="294"/>
      <c r="Q512" s="294"/>
      <c r="R512" s="294"/>
      <c r="S512" s="294"/>
      <c r="T512" s="294"/>
      <c r="U512" s="291">
        <v>492</v>
      </c>
      <c r="V512" s="291"/>
      <c r="W512" s="291">
        <v>582</v>
      </c>
      <c r="X512" s="291"/>
      <c r="Y512" s="291">
        <v>700</v>
      </c>
      <c r="Z512" s="291"/>
      <c r="AA512" s="291">
        <v>828</v>
      </c>
      <c r="AB512" s="291"/>
    </row>
    <row r="513" spans="1:28" ht="14.25" customHeight="1" thickBot="1">
      <c r="A513" s="6"/>
      <c r="B513" s="330" t="s">
        <v>170</v>
      </c>
      <c r="C513" s="330"/>
      <c r="D513" s="330"/>
      <c r="E513" s="330"/>
      <c r="F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  <c r="R513" s="330"/>
      <c r="S513" s="330"/>
      <c r="T513" s="330"/>
      <c r="U513" s="289">
        <f>SUM(U504:V512)</f>
        <v>109821</v>
      </c>
      <c r="V513" s="244"/>
      <c r="W513" s="289">
        <f>SUM(W504:X512)</f>
        <v>98100</v>
      </c>
      <c r="X513" s="244"/>
      <c r="Y513" s="289">
        <f>SUM(Y504:Y512)</f>
        <v>156261</v>
      </c>
      <c r="Z513" s="289"/>
      <c r="AA513" s="289">
        <f>SUM(AA504:AA512)</f>
        <v>139584</v>
      </c>
      <c r="AB513" s="289"/>
    </row>
    <row r="514" spans="1:28" ht="14.25" customHeight="1" thickTop="1">
      <c r="A514" s="6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5"/>
      <c r="T514" s="15"/>
      <c r="U514" s="15"/>
      <c r="V514" s="101"/>
      <c r="W514" s="101"/>
      <c r="X514" s="6"/>
      <c r="Y514" s="6"/>
      <c r="Z514" s="6"/>
      <c r="AA514" s="101"/>
      <c r="AB514" s="101"/>
    </row>
    <row r="515" spans="1:28" ht="14.25" customHeight="1">
      <c r="A515" s="6"/>
      <c r="B515" s="37"/>
      <c r="C515" s="38">
        <f>-(COUNT($C$452:C514)+1)</f>
        <v>-5</v>
      </c>
      <c r="D515" s="37"/>
      <c r="E515" s="67" t="s">
        <v>216</v>
      </c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15"/>
      <c r="T515" s="15"/>
      <c r="U515" s="15"/>
      <c r="V515" s="37"/>
      <c r="W515" s="37"/>
      <c r="X515" s="6"/>
      <c r="Y515" s="6"/>
      <c r="Z515" s="6"/>
      <c r="AA515" s="37"/>
      <c r="AB515" s="37"/>
    </row>
    <row r="516" spans="1:28" ht="14.25" customHeight="1">
      <c r="A516" s="6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15"/>
      <c r="T516" s="15"/>
      <c r="U516" s="15"/>
      <c r="V516" s="67"/>
      <c r="W516" s="67"/>
      <c r="X516" s="6"/>
      <c r="Y516" s="6"/>
      <c r="Z516" s="6"/>
      <c r="AA516" s="67"/>
      <c r="AB516" s="67"/>
    </row>
    <row r="517" spans="1:28" ht="12.75">
      <c r="A517" s="6"/>
      <c r="B517" s="294" t="s">
        <v>217</v>
      </c>
      <c r="C517" s="294"/>
      <c r="D517" s="294"/>
      <c r="E517" s="294"/>
      <c r="F517" s="294"/>
      <c r="G517" s="294"/>
      <c r="H517" s="294"/>
      <c r="I517" s="294"/>
      <c r="J517" s="294"/>
      <c r="K517" s="294"/>
      <c r="L517" s="294"/>
      <c r="M517" s="294"/>
      <c r="N517" s="294"/>
      <c r="O517" s="294"/>
      <c r="P517" s="294"/>
      <c r="Q517" s="294"/>
      <c r="R517" s="294"/>
      <c r="S517" s="294"/>
      <c r="T517" s="294"/>
      <c r="U517" s="286">
        <v>5037</v>
      </c>
      <c r="V517" s="287"/>
      <c r="W517" s="286">
        <v>7191</v>
      </c>
      <c r="X517" s="287"/>
      <c r="Y517" s="286">
        <v>7167</v>
      </c>
      <c r="Z517" s="287"/>
      <c r="AA517" s="286">
        <v>10232</v>
      </c>
      <c r="AB517" s="287"/>
    </row>
    <row r="518" spans="1:28" ht="12.75">
      <c r="A518" s="6"/>
      <c r="B518" s="294" t="s">
        <v>218</v>
      </c>
      <c r="C518" s="294"/>
      <c r="D518" s="294"/>
      <c r="E518" s="294"/>
      <c r="F518" s="294"/>
      <c r="G518" s="294"/>
      <c r="H518" s="294"/>
      <c r="I518" s="294"/>
      <c r="J518" s="294"/>
      <c r="K518" s="294"/>
      <c r="L518" s="294"/>
      <c r="M518" s="294"/>
      <c r="N518" s="294"/>
      <c r="O518" s="294"/>
      <c r="P518" s="294"/>
      <c r="Q518" s="294"/>
      <c r="R518" s="294"/>
      <c r="S518" s="294"/>
      <c r="T518" s="294"/>
      <c r="U518" s="297">
        <v>24474</v>
      </c>
      <c r="V518" s="681"/>
      <c r="W518" s="297">
        <v>68336</v>
      </c>
      <c r="X518" s="681"/>
      <c r="Y518" s="297">
        <v>34823</v>
      </c>
      <c r="Z518" s="681"/>
      <c r="AA518" s="297">
        <v>97233</v>
      </c>
      <c r="AB518" s="681"/>
    </row>
    <row r="519" spans="1:28" ht="12.75">
      <c r="A519" s="6"/>
      <c r="B519" s="294" t="s">
        <v>340</v>
      </c>
      <c r="C519" s="294"/>
      <c r="D519" s="294"/>
      <c r="E519" s="294"/>
      <c r="F519" s="294"/>
      <c r="G519" s="294"/>
      <c r="H519" s="294"/>
      <c r="I519" s="294"/>
      <c r="J519" s="294"/>
      <c r="K519" s="294"/>
      <c r="L519" s="294"/>
      <c r="M519" s="294"/>
      <c r="N519" s="294"/>
      <c r="O519" s="294"/>
      <c r="P519" s="294"/>
      <c r="Q519" s="294"/>
      <c r="R519" s="294"/>
      <c r="S519" s="294"/>
      <c r="T519" s="294"/>
      <c r="U519" s="243">
        <v>5178</v>
      </c>
      <c r="V519" s="681"/>
      <c r="W519" s="297"/>
      <c r="X519" s="681"/>
      <c r="Y519" s="243">
        <v>7368</v>
      </c>
      <c r="Z519" s="681"/>
      <c r="AA519" s="297"/>
      <c r="AB519" s="681"/>
    </row>
    <row r="520" spans="1:28" ht="12.75">
      <c r="A520" s="6"/>
      <c r="B520" s="294" t="s">
        <v>219</v>
      </c>
      <c r="C520" s="294"/>
      <c r="D520" s="294"/>
      <c r="E520" s="294"/>
      <c r="F520" s="294"/>
      <c r="G520" s="294"/>
      <c r="H520" s="294"/>
      <c r="I520" s="294"/>
      <c r="J520" s="294"/>
      <c r="K520" s="294"/>
      <c r="L520" s="294"/>
      <c r="M520" s="294"/>
      <c r="N520" s="294"/>
      <c r="O520" s="294"/>
      <c r="P520" s="294"/>
      <c r="Q520" s="294"/>
      <c r="R520" s="294"/>
      <c r="S520" s="294"/>
      <c r="T520" s="294"/>
      <c r="U520" s="297">
        <v>12085</v>
      </c>
      <c r="V520" s="243"/>
      <c r="W520" s="297">
        <v>25110</v>
      </c>
      <c r="X520" s="243"/>
      <c r="Y520" s="297">
        <v>17195</v>
      </c>
      <c r="Z520" s="243"/>
      <c r="AA520" s="297">
        <v>35728</v>
      </c>
      <c r="AB520" s="243"/>
    </row>
    <row r="521" spans="1:28" ht="12.75">
      <c r="A521" s="6"/>
      <c r="B521" s="294" t="s">
        <v>432</v>
      </c>
      <c r="C521" s="294"/>
      <c r="D521" s="294"/>
      <c r="E521" s="294"/>
      <c r="F521" s="294"/>
      <c r="G521" s="294"/>
      <c r="H521" s="294"/>
      <c r="I521" s="294"/>
      <c r="J521" s="294"/>
      <c r="K521" s="294"/>
      <c r="L521" s="294"/>
      <c r="M521" s="294"/>
      <c r="N521" s="294"/>
      <c r="O521" s="294"/>
      <c r="P521" s="294"/>
      <c r="Q521" s="294"/>
      <c r="R521" s="294"/>
      <c r="S521" s="294"/>
      <c r="T521" s="294"/>
      <c r="U521" s="296"/>
      <c r="V521" s="296"/>
      <c r="W521" s="297">
        <v>2811</v>
      </c>
      <c r="X521" s="297"/>
      <c r="Y521" s="296"/>
      <c r="Z521" s="296"/>
      <c r="AA521" s="297">
        <v>4000</v>
      </c>
      <c r="AB521" s="297"/>
    </row>
    <row r="522" spans="1:28" ht="12.75">
      <c r="A522" s="6"/>
      <c r="B522" s="294" t="s">
        <v>184</v>
      </c>
      <c r="C522" s="294"/>
      <c r="D522" s="294"/>
      <c r="E522" s="294"/>
      <c r="F522" s="294"/>
      <c r="G522" s="294"/>
      <c r="H522" s="294"/>
      <c r="I522" s="294"/>
      <c r="J522" s="294"/>
      <c r="K522" s="294"/>
      <c r="L522" s="294"/>
      <c r="M522" s="294"/>
      <c r="N522" s="294"/>
      <c r="O522" s="294"/>
      <c r="P522" s="294"/>
      <c r="Q522" s="294"/>
      <c r="R522" s="294"/>
      <c r="S522" s="294"/>
      <c r="T522" s="294"/>
      <c r="U522" s="291">
        <v>5776</v>
      </c>
      <c r="V522" s="291"/>
      <c r="W522" s="291">
        <v>6174</v>
      </c>
      <c r="X522" s="291"/>
      <c r="Y522" s="291">
        <v>8219</v>
      </c>
      <c r="Z522" s="291"/>
      <c r="AA522" s="291">
        <v>8785</v>
      </c>
      <c r="AB522" s="291"/>
    </row>
    <row r="523" spans="1:28" ht="13.5" customHeight="1" thickBot="1">
      <c r="A523" s="6"/>
      <c r="B523" s="330" t="s">
        <v>170</v>
      </c>
      <c r="C523" s="330"/>
      <c r="D523" s="330"/>
      <c r="E523" s="330"/>
      <c r="F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  <c r="R523" s="330"/>
      <c r="S523" s="330"/>
      <c r="T523" s="330"/>
      <c r="U523" s="289">
        <f>SUM(U517:U522)</f>
        <v>52550</v>
      </c>
      <c r="V523" s="290"/>
      <c r="W523" s="289">
        <f>SUM(W517:W522)</f>
        <v>109622</v>
      </c>
      <c r="X523" s="290"/>
      <c r="Y523" s="289">
        <f>SUM(Y517:Y522)</f>
        <v>74772</v>
      </c>
      <c r="Z523" s="289"/>
      <c r="AA523" s="289">
        <f>SUM(AA517:AA522)</f>
        <v>155978</v>
      </c>
      <c r="AB523" s="289"/>
    </row>
    <row r="524" spans="1:28" ht="13.5" thickTop="1">
      <c r="A524" s="6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5"/>
      <c r="T524" s="15"/>
      <c r="U524" s="15"/>
      <c r="V524" s="14"/>
      <c r="W524" s="14"/>
      <c r="X524" s="6"/>
      <c r="Y524" s="6"/>
      <c r="Z524" s="6"/>
      <c r="AA524" s="14"/>
      <c r="AB524" s="14"/>
    </row>
    <row r="525" spans="1:28" ht="12.75">
      <c r="A525" s="6"/>
      <c r="B525" s="37"/>
      <c r="C525" s="38">
        <f>-(COUNT($C$452:C524)+1)</f>
        <v>-6</v>
      </c>
      <c r="D525" s="37"/>
      <c r="E525" s="67" t="s">
        <v>220</v>
      </c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15"/>
      <c r="T525" s="15"/>
      <c r="U525" s="15"/>
      <c r="V525" s="37"/>
      <c r="W525" s="37"/>
      <c r="X525" s="6"/>
      <c r="Y525" s="6"/>
      <c r="Z525" s="6"/>
      <c r="AA525" s="37"/>
      <c r="AB525" s="37"/>
    </row>
    <row r="526" spans="1:28" ht="20.25" customHeight="1">
      <c r="A526" s="6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15"/>
      <c r="T526" s="15"/>
      <c r="U526" s="15"/>
      <c r="V526" s="59"/>
      <c r="W526" s="59"/>
      <c r="X526" s="81"/>
      <c r="Y526" s="81"/>
      <c r="Z526" s="81"/>
      <c r="AA526" s="59"/>
      <c r="AB526" s="59"/>
    </row>
    <row r="527" spans="1:28" ht="16.5" customHeight="1">
      <c r="A527" s="6"/>
      <c r="B527" s="288" t="s">
        <v>384</v>
      </c>
      <c r="C527" s="288"/>
      <c r="D527" s="288"/>
      <c r="E527" s="288"/>
      <c r="F527" s="288"/>
      <c r="G527" s="288"/>
      <c r="H527" s="288"/>
      <c r="I527" s="288"/>
      <c r="J527" s="288"/>
      <c r="K527" s="288"/>
      <c r="L527" s="288"/>
      <c r="M527" s="288"/>
      <c r="N527" s="288"/>
      <c r="O527" s="288"/>
      <c r="P527" s="288"/>
      <c r="Q527" s="288"/>
      <c r="R527" s="288"/>
      <c r="S527" s="288"/>
      <c r="T527" s="288"/>
      <c r="U527" s="281"/>
      <c r="V527" s="281"/>
      <c r="W527" s="285">
        <v>25000</v>
      </c>
      <c r="X527" s="285"/>
      <c r="Y527" s="284"/>
      <c r="Z527" s="284"/>
      <c r="AA527" s="285">
        <v>35572</v>
      </c>
      <c r="AB527" s="285"/>
    </row>
    <row r="528" spans="1:28" ht="15.75" customHeight="1">
      <c r="A528" s="6"/>
      <c r="B528" s="288" t="s">
        <v>385</v>
      </c>
      <c r="C528" s="288"/>
      <c r="D528" s="288"/>
      <c r="E528" s="288"/>
      <c r="F528" s="288"/>
      <c r="G528" s="288"/>
      <c r="H528" s="288"/>
      <c r="I528" s="288"/>
      <c r="J528" s="288"/>
      <c r="K528" s="288"/>
      <c r="L528" s="288"/>
      <c r="M528" s="288"/>
      <c r="N528" s="288"/>
      <c r="O528" s="288"/>
      <c r="P528" s="288"/>
      <c r="Q528" s="288"/>
      <c r="R528" s="288"/>
      <c r="S528" s="288"/>
      <c r="T528" s="288"/>
      <c r="U528" s="281"/>
      <c r="V528" s="281"/>
      <c r="W528" s="293">
        <v>10150</v>
      </c>
      <c r="X528" s="293"/>
      <c r="Y528" s="298"/>
      <c r="Z528" s="298"/>
      <c r="AA528" s="293">
        <v>14442</v>
      </c>
      <c r="AB528" s="293"/>
    </row>
    <row r="529" spans="1:28" ht="16.5" customHeight="1">
      <c r="A529" s="6"/>
      <c r="B529" s="294" t="s">
        <v>221</v>
      </c>
      <c r="C529" s="294"/>
      <c r="D529" s="294"/>
      <c r="E529" s="294"/>
      <c r="F529" s="294"/>
      <c r="G529" s="294"/>
      <c r="H529" s="294"/>
      <c r="I529" s="294"/>
      <c r="J529" s="294"/>
      <c r="K529" s="294"/>
      <c r="L529" s="294"/>
      <c r="M529" s="294"/>
      <c r="N529" s="294"/>
      <c r="O529" s="294"/>
      <c r="P529" s="294"/>
      <c r="Q529" s="294"/>
      <c r="R529" s="294"/>
      <c r="S529" s="294"/>
      <c r="T529" s="294"/>
      <c r="U529" s="472">
        <v>1795</v>
      </c>
      <c r="V529" s="473"/>
      <c r="W529" s="297">
        <v>1040</v>
      </c>
      <c r="X529" s="292"/>
      <c r="Y529" s="243">
        <v>2554</v>
      </c>
      <c r="Z529" s="292"/>
      <c r="AA529" s="297">
        <v>1480</v>
      </c>
      <c r="AB529" s="292"/>
    </row>
    <row r="530" spans="1:28" ht="12.75" customHeight="1">
      <c r="A530" s="6"/>
      <c r="B530" s="294" t="s">
        <v>222</v>
      </c>
      <c r="C530" s="294"/>
      <c r="D530" s="294"/>
      <c r="E530" s="294"/>
      <c r="F530" s="294"/>
      <c r="G530" s="294"/>
      <c r="H530" s="294"/>
      <c r="I530" s="294"/>
      <c r="J530" s="294"/>
      <c r="K530" s="294"/>
      <c r="L530" s="294"/>
      <c r="M530" s="294"/>
      <c r="N530" s="294"/>
      <c r="O530" s="294"/>
      <c r="P530" s="294"/>
      <c r="Q530" s="294"/>
      <c r="R530" s="294"/>
      <c r="S530" s="294"/>
      <c r="T530" s="294"/>
      <c r="U530" s="472">
        <v>2623</v>
      </c>
      <c r="V530" s="473"/>
      <c r="W530" s="297">
        <v>1550</v>
      </c>
      <c r="X530" s="292"/>
      <c r="Y530" s="297">
        <v>3732</v>
      </c>
      <c r="Z530" s="292"/>
      <c r="AA530" s="297">
        <v>2205</v>
      </c>
      <c r="AB530" s="292"/>
    </row>
    <row r="531" spans="1:28" ht="14.25" customHeight="1">
      <c r="A531" s="6"/>
      <c r="B531" s="294" t="s">
        <v>223</v>
      </c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  <c r="N531" s="294"/>
      <c r="O531" s="294"/>
      <c r="P531" s="294"/>
      <c r="Q531" s="294"/>
      <c r="R531" s="294"/>
      <c r="S531" s="294"/>
      <c r="T531" s="294"/>
      <c r="U531" s="472">
        <v>1300</v>
      </c>
      <c r="V531" s="473"/>
      <c r="W531" s="243">
        <v>3670</v>
      </c>
      <c r="X531" s="292"/>
      <c r="Y531" s="243">
        <v>1850</v>
      </c>
      <c r="Z531" s="292"/>
      <c r="AA531" s="243">
        <v>5222</v>
      </c>
      <c r="AB531" s="292"/>
    </row>
    <row r="532" spans="1:28" ht="14.25" customHeight="1">
      <c r="A532" s="6"/>
      <c r="B532" s="294" t="s">
        <v>353</v>
      </c>
      <c r="C532" s="294"/>
      <c r="D532" s="294"/>
      <c r="E532" s="294"/>
      <c r="F532" s="294"/>
      <c r="G532" s="294"/>
      <c r="H532" s="294"/>
      <c r="I532" s="294"/>
      <c r="J532" s="294"/>
      <c r="K532" s="294"/>
      <c r="L532" s="294"/>
      <c r="M532" s="294"/>
      <c r="N532" s="294"/>
      <c r="O532" s="294"/>
      <c r="P532" s="294"/>
      <c r="Q532" s="294"/>
      <c r="R532" s="294"/>
      <c r="S532" s="294"/>
      <c r="T532" s="294"/>
      <c r="U532" s="472">
        <v>1943</v>
      </c>
      <c r="V532" s="473"/>
      <c r="W532" s="297">
        <v>2736</v>
      </c>
      <c r="X532" s="292"/>
      <c r="Y532" s="297">
        <v>2765</v>
      </c>
      <c r="Z532" s="292"/>
      <c r="AA532" s="297">
        <v>3893</v>
      </c>
      <c r="AB532" s="292"/>
    </row>
    <row r="533" spans="1:28" ht="14.25" customHeight="1">
      <c r="A533" s="6"/>
      <c r="B533" s="294" t="s">
        <v>433</v>
      </c>
      <c r="C533" s="294"/>
      <c r="D533" s="294"/>
      <c r="E533" s="294"/>
      <c r="F533" s="294"/>
      <c r="G533" s="294"/>
      <c r="H533" s="294"/>
      <c r="I533" s="294"/>
      <c r="J533" s="294"/>
      <c r="K533" s="294"/>
      <c r="L533" s="294"/>
      <c r="M533" s="294"/>
      <c r="N533" s="294"/>
      <c r="O533" s="294"/>
      <c r="P533" s="294"/>
      <c r="Q533" s="294"/>
      <c r="R533" s="294"/>
      <c r="S533" s="294"/>
      <c r="T533" s="294"/>
      <c r="U533" s="472">
        <v>38689</v>
      </c>
      <c r="V533" s="472"/>
      <c r="W533" s="296"/>
      <c r="X533" s="296"/>
      <c r="Y533" s="297">
        <v>55049</v>
      </c>
      <c r="Z533" s="297"/>
      <c r="AA533" s="296"/>
      <c r="AB533" s="296"/>
    </row>
    <row r="534" spans="1:28" ht="14.25" customHeight="1">
      <c r="A534" s="6"/>
      <c r="B534" s="294" t="s">
        <v>224</v>
      </c>
      <c r="C534" s="294"/>
      <c r="D534" s="294"/>
      <c r="E534" s="294"/>
      <c r="F534" s="294"/>
      <c r="G534" s="294"/>
      <c r="H534" s="294"/>
      <c r="I534" s="294"/>
      <c r="J534" s="294"/>
      <c r="K534" s="294"/>
      <c r="L534" s="294"/>
      <c r="M534" s="294"/>
      <c r="N534" s="294"/>
      <c r="O534" s="294"/>
      <c r="P534" s="294"/>
      <c r="Q534" s="294"/>
      <c r="R534" s="294"/>
      <c r="S534" s="294"/>
      <c r="T534" s="294"/>
      <c r="U534" s="472"/>
      <c r="V534" s="472"/>
      <c r="W534" s="297">
        <v>29502</v>
      </c>
      <c r="X534" s="243"/>
      <c r="Y534" s="297"/>
      <c r="Z534" s="243"/>
      <c r="AA534" s="297">
        <v>41977</v>
      </c>
      <c r="AB534" s="243"/>
    </row>
    <row r="535" spans="1:28" ht="14.25" customHeight="1">
      <c r="A535" s="6"/>
      <c r="B535" s="294" t="s">
        <v>225</v>
      </c>
      <c r="C535" s="294"/>
      <c r="D535" s="294"/>
      <c r="E535" s="294"/>
      <c r="F535" s="294"/>
      <c r="G535" s="294"/>
      <c r="H535" s="294"/>
      <c r="I535" s="294"/>
      <c r="J535" s="294"/>
      <c r="K535" s="294"/>
      <c r="L535" s="294"/>
      <c r="M535" s="294"/>
      <c r="N535" s="294"/>
      <c r="O535" s="294"/>
      <c r="P535" s="294"/>
      <c r="Q535" s="294"/>
      <c r="R535" s="294"/>
      <c r="S535" s="294"/>
      <c r="T535" s="294"/>
      <c r="U535" s="472">
        <v>761</v>
      </c>
      <c r="V535" s="473"/>
      <c r="W535" s="297">
        <v>420</v>
      </c>
      <c r="X535" s="292"/>
      <c r="Y535" s="243">
        <v>1083</v>
      </c>
      <c r="Z535" s="292"/>
      <c r="AA535" s="243">
        <v>598</v>
      </c>
      <c r="AB535" s="292"/>
    </row>
    <row r="536" spans="1:28" ht="14.25" customHeight="1" thickBot="1">
      <c r="A536" s="6"/>
      <c r="B536" s="330" t="s">
        <v>170</v>
      </c>
      <c r="C536" s="330"/>
      <c r="D536" s="330"/>
      <c r="E536" s="330"/>
      <c r="F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  <c r="R536" s="330"/>
      <c r="S536" s="330"/>
      <c r="T536" s="330"/>
      <c r="U536" s="465">
        <f>SUM(U527:U535)</f>
        <v>47111</v>
      </c>
      <c r="V536" s="466"/>
      <c r="W536" s="289">
        <f>SUM(W527:W535)</f>
        <v>74068</v>
      </c>
      <c r="X536" s="244"/>
      <c r="Y536" s="289">
        <f>SUM(Y527:Y535)</f>
        <v>67033</v>
      </c>
      <c r="Z536" s="289"/>
      <c r="AA536" s="289">
        <f>SUM(AA527:AA535)</f>
        <v>105389</v>
      </c>
      <c r="AB536" s="289"/>
    </row>
    <row r="537" spans="1:28" ht="14.25" customHeight="1" thickTop="1">
      <c r="A537" s="6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15"/>
      <c r="T537" s="15"/>
      <c r="U537" s="15"/>
      <c r="V537" s="67"/>
      <c r="W537" s="67"/>
      <c r="X537" s="6"/>
      <c r="Y537" s="6"/>
      <c r="Z537" s="6"/>
      <c r="AA537" s="67"/>
      <c r="AB537" s="67"/>
    </row>
    <row r="538" spans="1:28" ht="14.25" customHeight="1">
      <c r="A538" s="6"/>
      <c r="B538" s="37"/>
      <c r="C538" s="38">
        <f>-(COUNT($C$452:C537)+1)</f>
        <v>-7</v>
      </c>
      <c r="D538" s="37"/>
      <c r="E538" s="67" t="s">
        <v>27</v>
      </c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15"/>
      <c r="T538" s="15"/>
      <c r="U538" s="15"/>
      <c r="V538" s="37"/>
      <c r="W538" s="37"/>
      <c r="X538" s="6"/>
      <c r="Y538" s="6"/>
      <c r="Z538" s="6"/>
      <c r="AA538" s="37"/>
      <c r="AB538" s="37"/>
    </row>
    <row r="539" spans="1:28" ht="14.25" customHeight="1">
      <c r="A539" s="6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15"/>
      <c r="T539" s="15"/>
      <c r="U539" s="15"/>
      <c r="V539" s="67"/>
      <c r="W539" s="67"/>
      <c r="X539" s="6"/>
      <c r="Y539" s="6"/>
      <c r="Z539" s="67"/>
      <c r="AA539" s="67"/>
      <c r="AB539" s="6"/>
    </row>
    <row r="540" spans="1:28" ht="12" customHeight="1">
      <c r="A540" s="6"/>
      <c r="B540" s="294" t="s">
        <v>227</v>
      </c>
      <c r="C540" s="294"/>
      <c r="D540" s="294"/>
      <c r="E540" s="294"/>
      <c r="F540" s="294"/>
      <c r="G540" s="294"/>
      <c r="H540" s="294"/>
      <c r="I540" s="294"/>
      <c r="J540" s="294"/>
      <c r="K540" s="294"/>
      <c r="L540" s="294"/>
      <c r="M540" s="294"/>
      <c r="N540" s="294"/>
      <c r="O540" s="294"/>
      <c r="P540" s="294"/>
      <c r="Q540" s="294"/>
      <c r="R540" s="294"/>
      <c r="S540" s="294"/>
      <c r="T540" s="294"/>
      <c r="U540" s="243">
        <v>7</v>
      </c>
      <c r="V540" s="292"/>
      <c r="W540" s="468">
        <v>44</v>
      </c>
      <c r="X540" s="448"/>
      <c r="Y540" s="243">
        <v>10</v>
      </c>
      <c r="Z540" s="292"/>
      <c r="AA540" s="468">
        <v>63</v>
      </c>
      <c r="AB540" s="448"/>
    </row>
    <row r="541" spans="1:28" ht="14.25" customHeight="1" thickBot="1">
      <c r="A541" s="6"/>
      <c r="B541" s="330" t="s">
        <v>170</v>
      </c>
      <c r="C541" s="330"/>
      <c r="D541" s="330"/>
      <c r="E541" s="330"/>
      <c r="F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  <c r="R541" s="330"/>
      <c r="S541" s="330"/>
      <c r="T541" s="330"/>
      <c r="U541" s="289">
        <f>SUM(U540:V540)</f>
        <v>7</v>
      </c>
      <c r="V541" s="244"/>
      <c r="W541" s="289">
        <f>SUM(W540:X540)</f>
        <v>44</v>
      </c>
      <c r="X541" s="244"/>
      <c r="Y541" s="289">
        <f>Y540</f>
        <v>10</v>
      </c>
      <c r="Z541" s="289"/>
      <c r="AA541" s="289">
        <f>SUM(AA540)</f>
        <v>63</v>
      </c>
      <c r="AB541" s="289"/>
    </row>
    <row r="542" spans="1:28" ht="14.25" customHeight="1" thickTop="1">
      <c r="A542" s="6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5"/>
      <c r="T542" s="15"/>
      <c r="U542" s="15"/>
      <c r="V542" s="14"/>
      <c r="W542" s="14"/>
      <c r="X542" s="6"/>
      <c r="Y542" s="6"/>
      <c r="Z542" s="6"/>
      <c r="AA542" s="14"/>
      <c r="AB542" s="14"/>
    </row>
    <row r="543" spans="1:28" ht="14.25" customHeight="1">
      <c r="A543" s="6"/>
      <c r="B543" s="37"/>
      <c r="C543" s="38">
        <f>-(COUNT($C$452:C542)+1)</f>
        <v>-8</v>
      </c>
      <c r="D543" s="37"/>
      <c r="E543" s="67" t="s">
        <v>228</v>
      </c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15"/>
      <c r="T543" s="15"/>
      <c r="U543" s="15"/>
      <c r="V543" s="37"/>
      <c r="W543" s="37"/>
      <c r="X543" s="6"/>
      <c r="Y543" s="6"/>
      <c r="Z543" s="6"/>
      <c r="AA543" s="37"/>
      <c r="AB543" s="37"/>
    </row>
    <row r="544" spans="1:28" ht="14.25" customHeight="1">
      <c r="A544" s="6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15"/>
      <c r="T544" s="15"/>
      <c r="U544" s="15"/>
      <c r="V544" s="67"/>
      <c r="W544" s="67"/>
      <c r="X544" s="6"/>
      <c r="Y544" s="6"/>
      <c r="Z544" s="6"/>
      <c r="AA544" s="67"/>
      <c r="AB544" s="67"/>
    </row>
    <row r="545" spans="1:28" ht="14.25" customHeight="1">
      <c r="A545" s="6"/>
      <c r="B545" s="294" t="s">
        <v>229</v>
      </c>
      <c r="C545" s="294"/>
      <c r="D545" s="294"/>
      <c r="E545" s="294"/>
      <c r="F545" s="294"/>
      <c r="G545" s="294"/>
      <c r="H545" s="294"/>
      <c r="I545" s="294"/>
      <c r="J545" s="294"/>
      <c r="K545" s="294"/>
      <c r="L545" s="294"/>
      <c r="M545" s="294"/>
      <c r="N545" s="294"/>
      <c r="O545" s="294"/>
      <c r="P545" s="294"/>
      <c r="Q545" s="294"/>
      <c r="R545" s="294"/>
      <c r="S545" s="294"/>
      <c r="T545" s="294"/>
      <c r="U545" s="297">
        <v>23977</v>
      </c>
      <c r="V545" s="292"/>
      <c r="W545" s="297">
        <v>28260</v>
      </c>
      <c r="X545" s="292"/>
      <c r="Y545" s="297">
        <v>34116</v>
      </c>
      <c r="Z545" s="292"/>
      <c r="AA545" s="297">
        <v>40210</v>
      </c>
      <c r="AB545" s="292"/>
    </row>
    <row r="546" spans="1:28" ht="14.25" customHeight="1">
      <c r="A546" s="6"/>
      <c r="B546" s="294" t="s">
        <v>230</v>
      </c>
      <c r="C546" s="294"/>
      <c r="D546" s="294"/>
      <c r="E546" s="294"/>
      <c r="F546" s="294"/>
      <c r="G546" s="294"/>
      <c r="H546" s="294"/>
      <c r="I546" s="294"/>
      <c r="J546" s="294"/>
      <c r="K546" s="294"/>
      <c r="L546" s="294"/>
      <c r="M546" s="294"/>
      <c r="N546" s="294"/>
      <c r="O546" s="294"/>
      <c r="P546" s="294"/>
      <c r="Q546" s="294"/>
      <c r="R546" s="294"/>
      <c r="S546" s="294"/>
      <c r="T546" s="294"/>
      <c r="U546" s="243">
        <v>165</v>
      </c>
      <c r="V546" s="292"/>
      <c r="W546" s="297">
        <v>58</v>
      </c>
      <c r="X546" s="292"/>
      <c r="Y546" s="243">
        <v>235</v>
      </c>
      <c r="Z546" s="292"/>
      <c r="AA546" s="243">
        <v>83</v>
      </c>
      <c r="AB546" s="292"/>
    </row>
    <row r="547" spans="1:28" ht="15" customHeight="1" thickBot="1">
      <c r="A547" s="6"/>
      <c r="B547" s="330" t="s">
        <v>170</v>
      </c>
      <c r="C547" s="330"/>
      <c r="D547" s="330"/>
      <c r="E547" s="330"/>
      <c r="F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  <c r="R547" s="330"/>
      <c r="S547" s="330"/>
      <c r="T547" s="330"/>
      <c r="U547" s="289">
        <f>SUM(U545:V546)</f>
        <v>24142</v>
      </c>
      <c r="V547" s="244"/>
      <c r="W547" s="289">
        <f>SUM(W545:X546)</f>
        <v>28318</v>
      </c>
      <c r="X547" s="244"/>
      <c r="Y547" s="289">
        <f>SUM(Y545:Y546)</f>
        <v>34351</v>
      </c>
      <c r="Z547" s="289"/>
      <c r="AA547" s="289">
        <f>SUM(AA545:AA546)</f>
        <v>40293</v>
      </c>
      <c r="AB547" s="289"/>
    </row>
    <row r="548" spans="1:28" ht="11.25" customHeight="1" thickTop="1">
      <c r="A548" s="6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6"/>
      <c r="V548" s="6"/>
      <c r="W548" s="6"/>
      <c r="X548" s="48"/>
      <c r="Y548" s="48"/>
      <c r="Z548" s="48"/>
      <c r="AA548" s="48"/>
      <c r="AB548" s="48"/>
    </row>
    <row r="549" spans="1:28" ht="12.75">
      <c r="A549" s="6"/>
      <c r="B549" s="37"/>
      <c r="C549" s="38">
        <v>-9</v>
      </c>
      <c r="D549" s="37"/>
      <c r="E549" s="39" t="s">
        <v>36</v>
      </c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6"/>
      <c r="V549" s="6"/>
      <c r="W549" s="6"/>
      <c r="X549" s="37"/>
      <c r="Y549" s="37"/>
      <c r="Z549" s="37"/>
      <c r="AA549" s="37"/>
      <c r="AB549" s="37"/>
    </row>
    <row r="550" spans="1:28" ht="12.75">
      <c r="A550" s="6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6"/>
      <c r="V550" s="6"/>
      <c r="W550" s="6"/>
      <c r="X550" s="75"/>
      <c r="Y550" s="75"/>
      <c r="Z550" s="75"/>
      <c r="AA550" s="75"/>
      <c r="AB550" s="75"/>
    </row>
    <row r="551" spans="1:28" ht="12.75">
      <c r="A551" s="6"/>
      <c r="B551" s="294" t="s">
        <v>232</v>
      </c>
      <c r="C551" s="294"/>
      <c r="D551" s="294"/>
      <c r="E551" s="294"/>
      <c r="F551" s="294"/>
      <c r="G551" s="294"/>
      <c r="H551" s="294"/>
      <c r="I551" s="294"/>
      <c r="J551" s="294"/>
      <c r="K551" s="294"/>
      <c r="L551" s="294"/>
      <c r="M551" s="294"/>
      <c r="N551" s="294"/>
      <c r="O551" s="294"/>
      <c r="P551" s="294"/>
      <c r="Q551" s="294"/>
      <c r="R551" s="294"/>
      <c r="S551" s="294"/>
      <c r="T551" s="294"/>
      <c r="U551" s="297">
        <v>6495</v>
      </c>
      <c r="V551" s="292"/>
      <c r="W551" s="297">
        <v>5196</v>
      </c>
      <c r="X551" s="292"/>
      <c r="Y551" s="297">
        <v>9242</v>
      </c>
      <c r="Z551" s="292"/>
      <c r="AA551" s="297">
        <v>7393</v>
      </c>
      <c r="AB551" s="292"/>
    </row>
    <row r="552" spans="1:28" ht="12.75">
      <c r="A552" s="6"/>
      <c r="B552" s="294" t="s">
        <v>233</v>
      </c>
      <c r="C552" s="294"/>
      <c r="D552" s="294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4"/>
      <c r="P552" s="294"/>
      <c r="Q552" s="294"/>
      <c r="R552" s="294"/>
      <c r="S552" s="294"/>
      <c r="T552" s="294"/>
      <c r="U552" s="291">
        <v>8133</v>
      </c>
      <c r="V552" s="291"/>
      <c r="W552" s="291">
        <v>6975</v>
      </c>
      <c r="X552" s="291"/>
      <c r="Y552" s="291">
        <v>11572</v>
      </c>
      <c r="Z552" s="291"/>
      <c r="AA552" s="291">
        <v>9925</v>
      </c>
      <c r="AB552" s="291"/>
    </row>
    <row r="553" spans="1:28" ht="13.5" thickBot="1">
      <c r="A553" s="6"/>
      <c r="B553" s="330" t="s">
        <v>170</v>
      </c>
      <c r="C553" s="330"/>
      <c r="D553" s="330"/>
      <c r="E553" s="330"/>
      <c r="F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  <c r="R553" s="330"/>
      <c r="S553" s="330"/>
      <c r="T553" s="330"/>
      <c r="U553" s="289">
        <f>SUM(U551:V552)</f>
        <v>14628</v>
      </c>
      <c r="V553" s="244"/>
      <c r="W553" s="289">
        <f>SUM(W551:X552)</f>
        <v>12171</v>
      </c>
      <c r="X553" s="244"/>
      <c r="Y553" s="289">
        <f>SUM(Y551:Y552)</f>
        <v>20814</v>
      </c>
      <c r="Z553" s="289"/>
      <c r="AA553" s="289">
        <f>SUM(AA551:AA552)</f>
        <v>17318</v>
      </c>
      <c r="AB553" s="289"/>
    </row>
    <row r="554" spans="1:28" ht="13.5" thickTop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9.5" customHeight="1">
      <c r="A555" s="6"/>
      <c r="B555" s="130" t="s">
        <v>411</v>
      </c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>
      <c r="A557" s="6"/>
      <c r="B557" s="37"/>
      <c r="C557" s="38">
        <f>-(COUNT($C$452:C555)+1)</f>
        <v>-10</v>
      </c>
      <c r="D557" s="37"/>
      <c r="E557" s="39" t="s">
        <v>234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>
      <c r="A558" s="6"/>
      <c r="B558" s="6"/>
      <c r="C558" s="6"/>
      <c r="D558" s="6"/>
      <c r="E558" s="6"/>
      <c r="F558" s="6"/>
      <c r="G558" s="641" t="s">
        <v>42</v>
      </c>
      <c r="H558" s="641"/>
      <c r="I558" s="641"/>
      <c r="J558" s="641"/>
      <c r="K558" s="640" t="s">
        <v>235</v>
      </c>
      <c r="L558" s="640"/>
      <c r="M558" s="640"/>
      <c r="N558" s="640"/>
      <c r="O558" s="640" t="s">
        <v>236</v>
      </c>
      <c r="P558" s="640"/>
      <c r="Q558" s="640"/>
      <c r="R558" s="640"/>
      <c r="S558" s="654" t="s">
        <v>237</v>
      </c>
      <c r="T558" s="654"/>
      <c r="U558" s="654"/>
      <c r="V558" s="654"/>
      <c r="W558" s="640" t="s">
        <v>238</v>
      </c>
      <c r="X558" s="640"/>
      <c r="Y558" s="640"/>
      <c r="Z558" s="640"/>
      <c r="AA558" s="476" t="s">
        <v>170</v>
      </c>
      <c r="AB558" s="476"/>
    </row>
    <row r="559" spans="1:28" ht="13.5" thickBot="1">
      <c r="A559" s="6"/>
      <c r="B559" s="23"/>
      <c r="C559" s="23"/>
      <c r="D559" s="23"/>
      <c r="E559" s="23"/>
      <c r="F559" s="23"/>
      <c r="G559" s="23"/>
      <c r="H559" s="24"/>
      <c r="I559" s="22" t="s">
        <v>294</v>
      </c>
      <c r="J559" s="24"/>
      <c r="K559" s="22"/>
      <c r="L559" s="25"/>
      <c r="M559" s="42" t="s">
        <v>294</v>
      </c>
      <c r="N559" s="24"/>
      <c r="O559" s="26"/>
      <c r="P559" s="25"/>
      <c r="Q559" s="22" t="s">
        <v>294</v>
      </c>
      <c r="R559" s="25"/>
      <c r="S559" s="26"/>
      <c r="T559" s="26"/>
      <c r="U559" s="42" t="s">
        <v>294</v>
      </c>
      <c r="V559" s="25"/>
      <c r="W559" s="26"/>
      <c r="X559" s="23"/>
      <c r="Y559" s="22" t="s">
        <v>294</v>
      </c>
      <c r="Z559" s="23"/>
      <c r="AA559" s="475" t="s">
        <v>294</v>
      </c>
      <c r="AB559" s="475"/>
    </row>
    <row r="560" spans="1:28" ht="12.75">
      <c r="A560" s="6"/>
      <c r="B560" s="27" t="s">
        <v>239</v>
      </c>
      <c r="C560" s="28"/>
      <c r="D560" s="6"/>
      <c r="E560" s="6"/>
      <c r="F560" s="6"/>
      <c r="G560" s="29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15"/>
      <c r="U560" s="30"/>
      <c r="V560" s="30"/>
      <c r="W560" s="30"/>
      <c r="X560" s="14"/>
      <c r="Y560" s="14"/>
      <c r="Z560" s="14"/>
      <c r="AA560" s="470"/>
      <c r="AB560" s="470"/>
    </row>
    <row r="561" spans="1:28" ht="12.75">
      <c r="A561" s="6"/>
      <c r="B561" s="31" t="s">
        <v>377</v>
      </c>
      <c r="C561" s="32"/>
      <c r="D561" s="32"/>
      <c r="E561" s="29"/>
      <c r="F561" s="29"/>
      <c r="G561" s="645"/>
      <c r="H561" s="645"/>
      <c r="I561" s="645"/>
      <c r="J561" s="645"/>
      <c r="K561" s="630"/>
      <c r="L561" s="630"/>
      <c r="M561" s="630"/>
      <c r="N561" s="630"/>
      <c r="O561" s="630">
        <v>10955</v>
      </c>
      <c r="P561" s="630"/>
      <c r="Q561" s="630"/>
      <c r="R561" s="630"/>
      <c r="S561" s="630"/>
      <c r="T561" s="630"/>
      <c r="U561" s="630"/>
      <c r="V561" s="630"/>
      <c r="W561" s="467"/>
      <c r="X561" s="467"/>
      <c r="Y561" s="467"/>
      <c r="Z561" s="467"/>
      <c r="AA561" s="470">
        <f>SUM(H561:S561)</f>
        <v>10955</v>
      </c>
      <c r="AB561" s="470"/>
    </row>
    <row r="562" spans="1:28" ht="12.75">
      <c r="A562" s="6"/>
      <c r="B562" s="32" t="s">
        <v>240</v>
      </c>
      <c r="C562" s="32"/>
      <c r="D562" s="32"/>
      <c r="E562" s="29"/>
      <c r="F562" s="29"/>
      <c r="G562" s="469"/>
      <c r="H562" s="469"/>
      <c r="I562" s="469"/>
      <c r="J562" s="469"/>
      <c r="K562" s="445"/>
      <c r="L562" s="445"/>
      <c r="M562" s="445"/>
      <c r="N562" s="445"/>
      <c r="O562" s="445"/>
      <c r="P562" s="445"/>
      <c r="Q562" s="445"/>
      <c r="R562" s="445"/>
      <c r="S562" s="445"/>
      <c r="T562" s="445"/>
      <c r="U562" s="445"/>
      <c r="V562" s="445"/>
      <c r="W562" s="332"/>
      <c r="X562" s="332"/>
      <c r="Y562" s="332"/>
      <c r="Z562" s="332"/>
      <c r="AA562" s="470">
        <f>SUM(H562:S562)</f>
        <v>0</v>
      </c>
      <c r="AB562" s="470"/>
    </row>
    <row r="563" spans="1:28" ht="12.75">
      <c r="A563" s="6"/>
      <c r="B563" s="32" t="s">
        <v>241</v>
      </c>
      <c r="C563" s="32"/>
      <c r="D563" s="32"/>
      <c r="E563" s="29"/>
      <c r="F563" s="29"/>
      <c r="G563" s="469"/>
      <c r="H563" s="469"/>
      <c r="I563" s="469"/>
      <c r="J563" s="469"/>
      <c r="K563" s="445"/>
      <c r="L563" s="445"/>
      <c r="M563" s="445"/>
      <c r="N563" s="445"/>
      <c r="O563" s="445"/>
      <c r="P563" s="445"/>
      <c r="Q563" s="445"/>
      <c r="R563" s="445"/>
      <c r="S563" s="445"/>
      <c r="T563" s="445"/>
      <c r="U563" s="445"/>
      <c r="V563" s="445"/>
      <c r="W563" s="332"/>
      <c r="X563" s="332"/>
      <c r="Y563" s="332"/>
      <c r="Z563" s="332"/>
      <c r="AA563" s="470">
        <f>SUM(H563:S563)</f>
        <v>0</v>
      </c>
      <c r="AB563" s="470"/>
    </row>
    <row r="564" spans="1:28" ht="12.75">
      <c r="A564" s="6"/>
      <c r="B564" s="32" t="s">
        <v>242</v>
      </c>
      <c r="C564" s="32"/>
      <c r="D564" s="32"/>
      <c r="E564" s="34"/>
      <c r="F564" s="34"/>
      <c r="G564" s="329"/>
      <c r="H564" s="329"/>
      <c r="I564" s="329"/>
      <c r="J564" s="329"/>
      <c r="K564" s="487"/>
      <c r="L564" s="487"/>
      <c r="M564" s="487"/>
      <c r="N564" s="487"/>
      <c r="O564" s="487"/>
      <c r="P564" s="487"/>
      <c r="Q564" s="487"/>
      <c r="R564" s="487"/>
      <c r="S564" s="487"/>
      <c r="T564" s="487"/>
      <c r="U564" s="487"/>
      <c r="V564" s="487"/>
      <c r="W564" s="477"/>
      <c r="X564" s="477"/>
      <c r="Y564" s="477"/>
      <c r="Z564" s="477"/>
      <c r="AA564" s="474">
        <f>SUM(H564:S564)</f>
        <v>0</v>
      </c>
      <c r="AB564" s="474"/>
    </row>
    <row r="565" spans="1:28" ht="16.5" customHeight="1">
      <c r="A565" s="6"/>
      <c r="B565" s="44" t="s">
        <v>408</v>
      </c>
      <c r="C565" s="45"/>
      <c r="D565" s="45"/>
      <c r="E565" s="34"/>
      <c r="F565" s="34"/>
      <c r="G565" s="474">
        <f>SUM(G561:J564)</f>
        <v>0</v>
      </c>
      <c r="H565" s="474"/>
      <c r="I565" s="474"/>
      <c r="J565" s="474"/>
      <c r="K565" s="474">
        <f>SUM(K561:N564)</f>
        <v>0</v>
      </c>
      <c r="L565" s="474"/>
      <c r="M565" s="474"/>
      <c r="N565" s="474"/>
      <c r="O565" s="474">
        <f>SUM(O561:R564)</f>
        <v>10955</v>
      </c>
      <c r="P565" s="474"/>
      <c r="Q565" s="474"/>
      <c r="R565" s="474"/>
      <c r="S565" s="474">
        <f>SUM(S561:V564)</f>
        <v>0</v>
      </c>
      <c r="T565" s="474"/>
      <c r="U565" s="474"/>
      <c r="V565" s="474"/>
      <c r="W565" s="474">
        <f>SUM(W561:Z564)</f>
        <v>0</v>
      </c>
      <c r="X565" s="474"/>
      <c r="Y565" s="474"/>
      <c r="Z565" s="474"/>
      <c r="AA565" s="474">
        <f>SUM(AA561:AB564)</f>
        <v>10955</v>
      </c>
      <c r="AB565" s="474"/>
    </row>
    <row r="566" spans="1:28" ht="9" customHeight="1">
      <c r="A566" s="6"/>
      <c r="B566" s="32"/>
      <c r="C566" s="32"/>
      <c r="D566" s="32"/>
      <c r="E566" s="34"/>
      <c r="F566" s="34"/>
      <c r="G566" s="34"/>
      <c r="H566" s="30"/>
      <c r="I566" s="30"/>
      <c r="J566" s="30"/>
      <c r="K566" s="30"/>
      <c r="L566" s="33"/>
      <c r="M566" s="33"/>
      <c r="N566" s="33"/>
      <c r="O566" s="30"/>
      <c r="P566" s="30"/>
      <c r="Q566" s="30"/>
      <c r="R566" s="30"/>
      <c r="S566" s="30"/>
      <c r="T566" s="332"/>
      <c r="U566" s="332"/>
      <c r="V566" s="332"/>
      <c r="W566" s="332"/>
      <c r="X566" s="14"/>
      <c r="Y566" s="14"/>
      <c r="Z566" s="14"/>
      <c r="AA566" s="35"/>
      <c r="AB566" s="35"/>
    </row>
    <row r="567" spans="1:28" ht="15" customHeight="1">
      <c r="A567" s="6"/>
      <c r="B567" s="36" t="s">
        <v>243</v>
      </c>
      <c r="C567" s="28"/>
      <c r="D567" s="6"/>
      <c r="E567" s="34"/>
      <c r="F567" s="6"/>
      <c r="G567" s="34"/>
      <c r="H567" s="30"/>
      <c r="I567" s="30"/>
      <c r="J567" s="30"/>
      <c r="K567" s="30"/>
      <c r="L567" s="33"/>
      <c r="M567" s="33"/>
      <c r="N567" s="33"/>
      <c r="O567" s="30"/>
      <c r="P567" s="30"/>
      <c r="Q567" s="30"/>
      <c r="R567" s="30"/>
      <c r="S567" s="30"/>
      <c r="T567" s="30"/>
      <c r="U567" s="30"/>
      <c r="V567" s="30"/>
      <c r="W567" s="30"/>
      <c r="X567" s="14"/>
      <c r="Y567" s="14"/>
      <c r="Z567" s="14"/>
      <c r="AA567" s="6"/>
      <c r="AB567" s="6"/>
    </row>
    <row r="568" spans="1:28" ht="15.75" customHeight="1">
      <c r="A568" s="6"/>
      <c r="B568" s="31" t="s">
        <v>377</v>
      </c>
      <c r="C568" s="32"/>
      <c r="D568" s="32"/>
      <c r="E568" s="34"/>
      <c r="F568" s="34"/>
      <c r="G568" s="329"/>
      <c r="H568" s="329"/>
      <c r="I568" s="329"/>
      <c r="J568" s="329"/>
      <c r="K568" s="445"/>
      <c r="L568" s="445"/>
      <c r="M568" s="445"/>
      <c r="N568" s="445"/>
      <c r="O568" s="445">
        <v>5710</v>
      </c>
      <c r="P568" s="445"/>
      <c r="Q568" s="445"/>
      <c r="R568" s="445"/>
      <c r="S568" s="332"/>
      <c r="T568" s="332"/>
      <c r="U568" s="332"/>
      <c r="V568" s="332"/>
      <c r="W568" s="332"/>
      <c r="X568" s="332"/>
      <c r="Y568" s="332"/>
      <c r="Z568" s="332"/>
      <c r="AA568" s="471">
        <f>SUM(G568:Z568)</f>
        <v>5710</v>
      </c>
      <c r="AB568" s="471"/>
    </row>
    <row r="569" spans="1:28" ht="16.5" customHeight="1">
      <c r="A569" s="6"/>
      <c r="B569" s="32" t="s">
        <v>244</v>
      </c>
      <c r="C569" s="32"/>
      <c r="D569" s="32"/>
      <c r="E569" s="34"/>
      <c r="F569" s="34"/>
      <c r="G569" s="329"/>
      <c r="H569" s="329"/>
      <c r="I569" s="329"/>
      <c r="J569" s="329"/>
      <c r="K569" s="445"/>
      <c r="L569" s="445"/>
      <c r="M569" s="445"/>
      <c r="N569" s="445"/>
      <c r="O569" s="445">
        <v>1370</v>
      </c>
      <c r="P569" s="445"/>
      <c r="Q569" s="445"/>
      <c r="R569" s="445"/>
      <c r="S569" s="445"/>
      <c r="T569" s="445"/>
      <c r="U569" s="445"/>
      <c r="V569" s="445"/>
      <c r="W569" s="332"/>
      <c r="X569" s="332"/>
      <c r="Y569" s="332"/>
      <c r="Z569" s="332"/>
      <c r="AA569" s="471">
        <f>SUM(G569:Z569)</f>
        <v>1370</v>
      </c>
      <c r="AB569" s="471"/>
    </row>
    <row r="570" spans="1:28" ht="13.5" customHeight="1">
      <c r="A570" s="6"/>
      <c r="B570" s="32" t="s">
        <v>241</v>
      </c>
      <c r="C570" s="32"/>
      <c r="D570" s="32"/>
      <c r="E570" s="34"/>
      <c r="F570" s="34"/>
      <c r="G570" s="329"/>
      <c r="H570" s="329"/>
      <c r="I570" s="329"/>
      <c r="J570" s="329"/>
      <c r="K570" s="445"/>
      <c r="L570" s="445"/>
      <c r="M570" s="445"/>
      <c r="N570" s="445"/>
      <c r="O570" s="445"/>
      <c r="P570" s="445"/>
      <c r="Q570" s="445"/>
      <c r="R570" s="445"/>
      <c r="S570" s="445"/>
      <c r="T570" s="445"/>
      <c r="U570" s="445"/>
      <c r="V570" s="445"/>
      <c r="W570" s="332"/>
      <c r="X570" s="332"/>
      <c r="Y570" s="332"/>
      <c r="Z570" s="332"/>
      <c r="AA570" s="471">
        <f>SUM(G570:Z570)</f>
        <v>0</v>
      </c>
      <c r="AB570" s="471"/>
    </row>
    <row r="571" spans="1:28" ht="15" customHeight="1">
      <c r="A571" s="6"/>
      <c r="B571" s="278" t="str">
        <f>B565</f>
        <v>30.06.2009.</v>
      </c>
      <c r="C571" s="278"/>
      <c r="D571" s="278"/>
      <c r="E571" s="34"/>
      <c r="F571" s="34"/>
      <c r="G571" s="474">
        <f>SUM(G568:J570)</f>
        <v>0</v>
      </c>
      <c r="H571" s="474"/>
      <c r="I571" s="474"/>
      <c r="J571" s="474"/>
      <c r="K571" s="474">
        <f>SUM(K568:N570)</f>
        <v>0</v>
      </c>
      <c r="L571" s="474"/>
      <c r="M571" s="474"/>
      <c r="N571" s="474"/>
      <c r="O571" s="474">
        <f>SUM(O568:R570)</f>
        <v>7080</v>
      </c>
      <c r="P571" s="474"/>
      <c r="Q571" s="474"/>
      <c r="R571" s="474"/>
      <c r="S571" s="474">
        <f>SUM(S568:V570)</f>
        <v>0</v>
      </c>
      <c r="T571" s="474"/>
      <c r="U571" s="474"/>
      <c r="V571" s="474"/>
      <c r="W571" s="474">
        <f>SUM(W568:Z570)</f>
        <v>0</v>
      </c>
      <c r="X571" s="474"/>
      <c r="Y571" s="474"/>
      <c r="Z571" s="474"/>
      <c r="AA571" s="470">
        <f>SUM(G571:Z571)</f>
        <v>7080</v>
      </c>
      <c r="AB571" s="471"/>
    </row>
    <row r="572" spans="1:28" ht="15.75" customHeight="1">
      <c r="A572" s="6"/>
      <c r="B572" s="32"/>
      <c r="C572" s="32"/>
      <c r="D572" s="32"/>
      <c r="E572" s="34"/>
      <c r="F572" s="34"/>
      <c r="G572" s="34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14"/>
      <c r="Y572" s="14"/>
      <c r="Z572" s="14"/>
      <c r="AA572" s="3"/>
      <c r="AB572" s="3"/>
    </row>
    <row r="573" spans="1:28" ht="13.5" customHeight="1" thickBot="1">
      <c r="A573" s="6"/>
      <c r="B573" s="713" t="s">
        <v>412</v>
      </c>
      <c r="C573" s="713"/>
      <c r="D573" s="713"/>
      <c r="E573" s="713"/>
      <c r="F573" s="713"/>
      <c r="G573" s="444">
        <f>G561-G568</f>
        <v>0</v>
      </c>
      <c r="H573" s="444"/>
      <c r="I573" s="444"/>
      <c r="J573" s="444"/>
      <c r="K573" s="444">
        <f>K561-K568</f>
        <v>0</v>
      </c>
      <c r="L573" s="444"/>
      <c r="M573" s="444"/>
      <c r="N573" s="444"/>
      <c r="O573" s="444">
        <f>O561-O568</f>
        <v>5245</v>
      </c>
      <c r="P573" s="444"/>
      <c r="Q573" s="444"/>
      <c r="R573" s="444"/>
      <c r="S573" s="444">
        <f>S561-S568</f>
        <v>0</v>
      </c>
      <c r="T573" s="444"/>
      <c r="U573" s="444"/>
      <c r="V573" s="444"/>
      <c r="W573" s="444">
        <f>W561-W568</f>
        <v>0</v>
      </c>
      <c r="X573" s="444"/>
      <c r="Y573" s="444"/>
      <c r="Z573" s="444"/>
      <c r="AA573" s="602">
        <f>AA561-AA568</f>
        <v>5245</v>
      </c>
      <c r="AB573" s="603"/>
    </row>
    <row r="574" spans="1:28" ht="15" customHeight="1" thickBot="1" thickTop="1">
      <c r="A574" s="6"/>
      <c r="B574" s="483" t="s">
        <v>413</v>
      </c>
      <c r="C574" s="483"/>
      <c r="D574" s="483"/>
      <c r="E574" s="483"/>
      <c r="F574" s="483"/>
      <c r="G574" s="486">
        <f>G565-G571</f>
        <v>0</v>
      </c>
      <c r="H574" s="486"/>
      <c r="I574" s="486"/>
      <c r="J574" s="486"/>
      <c r="K574" s="486">
        <f>K565-K571</f>
        <v>0</v>
      </c>
      <c r="L574" s="486"/>
      <c r="M574" s="486"/>
      <c r="N574" s="486"/>
      <c r="O574" s="486">
        <f>O565-O571</f>
        <v>3875</v>
      </c>
      <c r="P574" s="486"/>
      <c r="Q574" s="486"/>
      <c r="R574" s="486"/>
      <c r="S574" s="486">
        <f>S565-S571</f>
        <v>0</v>
      </c>
      <c r="T574" s="486"/>
      <c r="U574" s="486"/>
      <c r="V574" s="486"/>
      <c r="W574" s="486">
        <f>W565-W571</f>
        <v>0</v>
      </c>
      <c r="X574" s="486"/>
      <c r="Y574" s="486"/>
      <c r="Z574" s="486"/>
      <c r="AA574" s="478">
        <f>AA565-AA571</f>
        <v>3875</v>
      </c>
      <c r="AB574" s="479"/>
    </row>
    <row r="575" spans="1:28" ht="16.5" customHeight="1" thickTop="1">
      <c r="A575" s="6"/>
      <c r="B575" s="178"/>
      <c r="C575" s="178"/>
      <c r="D575" s="178"/>
      <c r="E575" s="178"/>
      <c r="F575" s="34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93"/>
      <c r="AB575" s="180"/>
    </row>
    <row r="576" spans="1:28" ht="19.5" customHeight="1" thickBot="1">
      <c r="A576" s="6"/>
      <c r="B576" s="23"/>
      <c r="C576" s="23"/>
      <c r="D576" s="23"/>
      <c r="E576" s="23"/>
      <c r="F576" s="23"/>
      <c r="G576" s="23"/>
      <c r="H576" s="711" t="s">
        <v>306</v>
      </c>
      <c r="I576" s="712"/>
      <c r="J576" s="24"/>
      <c r="K576" s="22"/>
      <c r="L576" s="711" t="s">
        <v>306</v>
      </c>
      <c r="M576" s="712"/>
      <c r="N576" s="24"/>
      <c r="O576" s="26"/>
      <c r="P576" s="711" t="s">
        <v>306</v>
      </c>
      <c r="Q576" s="712"/>
      <c r="R576" s="25"/>
      <c r="S576" s="26"/>
      <c r="T576" s="711" t="s">
        <v>306</v>
      </c>
      <c r="U576" s="712"/>
      <c r="V576" s="25"/>
      <c r="W576" s="26"/>
      <c r="X576" s="711" t="s">
        <v>306</v>
      </c>
      <c r="Y576" s="712"/>
      <c r="Z576" s="23"/>
      <c r="AA576" s="711" t="s">
        <v>306</v>
      </c>
      <c r="AB576" s="712"/>
    </row>
    <row r="577" spans="1:28" ht="15" customHeight="1">
      <c r="A577" s="6"/>
      <c r="B577" s="27" t="s">
        <v>239</v>
      </c>
      <c r="C577" s="28"/>
      <c r="D577" s="6"/>
      <c r="E577" s="6"/>
      <c r="F577" s="6"/>
      <c r="G577" s="29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15"/>
      <c r="U577" s="30"/>
      <c r="V577" s="30"/>
      <c r="W577" s="30"/>
      <c r="X577" s="14"/>
      <c r="Y577" s="14"/>
      <c r="Z577" s="14"/>
      <c r="AA577" s="470"/>
      <c r="AB577" s="470"/>
    </row>
    <row r="578" spans="1:28" ht="13.5" customHeight="1">
      <c r="A578" s="6"/>
      <c r="B578" s="31" t="s">
        <v>377</v>
      </c>
      <c r="C578" s="32"/>
      <c r="D578" s="32"/>
      <c r="E578" s="29"/>
      <c r="F578" s="29"/>
      <c r="G578" s="645"/>
      <c r="H578" s="645"/>
      <c r="I578" s="645"/>
      <c r="J578" s="645"/>
      <c r="K578" s="630"/>
      <c r="L578" s="630"/>
      <c r="M578" s="630"/>
      <c r="N578" s="630"/>
      <c r="O578" s="630">
        <v>15588</v>
      </c>
      <c r="P578" s="630"/>
      <c r="Q578" s="630"/>
      <c r="R578" s="630"/>
      <c r="S578" s="630"/>
      <c r="T578" s="630"/>
      <c r="U578" s="630"/>
      <c r="V578" s="630"/>
      <c r="W578" s="467"/>
      <c r="X578" s="467"/>
      <c r="Y578" s="467"/>
      <c r="Z578" s="467"/>
      <c r="AA578" s="470">
        <f>SUM(H578:S578)</f>
        <v>15588</v>
      </c>
      <c r="AB578" s="470"/>
    </row>
    <row r="579" spans="1:28" ht="13.5" customHeight="1">
      <c r="A579" s="6"/>
      <c r="B579" s="32" t="s">
        <v>240</v>
      </c>
      <c r="C579" s="32"/>
      <c r="D579" s="32"/>
      <c r="E579" s="29"/>
      <c r="F579" s="29"/>
      <c r="G579" s="469"/>
      <c r="H579" s="469"/>
      <c r="I579" s="469"/>
      <c r="J579" s="469"/>
      <c r="K579" s="445"/>
      <c r="L579" s="445"/>
      <c r="M579" s="445"/>
      <c r="N579" s="445"/>
      <c r="O579" s="445"/>
      <c r="P579" s="445"/>
      <c r="Q579" s="445"/>
      <c r="R579" s="445"/>
      <c r="S579" s="445"/>
      <c r="T579" s="445"/>
      <c r="U579" s="445"/>
      <c r="V579" s="445"/>
      <c r="W579" s="332"/>
      <c r="X579" s="332"/>
      <c r="Y579" s="332"/>
      <c r="Z579" s="332"/>
      <c r="AA579" s="470">
        <f>SUM(H579:S579)</f>
        <v>0</v>
      </c>
      <c r="AB579" s="470"/>
    </row>
    <row r="580" spans="1:28" ht="13.5" customHeight="1">
      <c r="A580" s="6"/>
      <c r="B580" s="32" t="s">
        <v>241</v>
      </c>
      <c r="C580" s="32"/>
      <c r="D580" s="32"/>
      <c r="E580" s="29"/>
      <c r="F580" s="29"/>
      <c r="G580" s="469"/>
      <c r="H580" s="469"/>
      <c r="I580" s="469"/>
      <c r="J580" s="469"/>
      <c r="K580" s="445"/>
      <c r="L580" s="445"/>
      <c r="M580" s="445"/>
      <c r="N580" s="445"/>
      <c r="O580" s="445"/>
      <c r="P580" s="445"/>
      <c r="Q580" s="445"/>
      <c r="R580" s="445"/>
      <c r="S580" s="445"/>
      <c r="T580" s="445"/>
      <c r="U580" s="445"/>
      <c r="V580" s="445"/>
      <c r="W580" s="332"/>
      <c r="X580" s="332"/>
      <c r="Y580" s="332"/>
      <c r="Z580" s="332"/>
      <c r="AA580" s="470">
        <f>SUM(H580:S580)</f>
        <v>0</v>
      </c>
      <c r="AB580" s="470"/>
    </row>
    <row r="581" spans="1:28" ht="15" customHeight="1">
      <c r="A581" s="6"/>
      <c r="B581" s="32" t="s">
        <v>242</v>
      </c>
      <c r="C581" s="32"/>
      <c r="D581" s="32"/>
      <c r="E581" s="34"/>
      <c r="F581" s="34"/>
      <c r="G581" s="329"/>
      <c r="H581" s="329"/>
      <c r="I581" s="329"/>
      <c r="J581" s="329"/>
      <c r="K581" s="487"/>
      <c r="L581" s="487"/>
      <c r="M581" s="487"/>
      <c r="N581" s="487"/>
      <c r="O581" s="487"/>
      <c r="P581" s="487"/>
      <c r="Q581" s="487"/>
      <c r="R581" s="487"/>
      <c r="S581" s="487"/>
      <c r="T581" s="487"/>
      <c r="U581" s="487"/>
      <c r="V581" s="487"/>
      <c r="W581" s="477"/>
      <c r="X581" s="477"/>
      <c r="Y581" s="477"/>
      <c r="Z581" s="477"/>
      <c r="AA581" s="474">
        <f>SUM(H581:S581)</f>
        <v>0</v>
      </c>
      <c r="AB581" s="474"/>
    </row>
    <row r="582" spans="1:28" ht="14.25" customHeight="1">
      <c r="A582" s="6"/>
      <c r="B582" s="44" t="s">
        <v>408</v>
      </c>
      <c r="C582" s="45"/>
      <c r="D582" s="45"/>
      <c r="E582" s="34"/>
      <c r="F582" s="34"/>
      <c r="G582" s="474">
        <f>SUM(G578:J581)</f>
        <v>0</v>
      </c>
      <c r="H582" s="474"/>
      <c r="I582" s="474"/>
      <c r="J582" s="474"/>
      <c r="K582" s="474">
        <f>SUM(K578:N581)</f>
        <v>0</v>
      </c>
      <c r="L582" s="474"/>
      <c r="M582" s="474"/>
      <c r="N582" s="474"/>
      <c r="O582" s="474">
        <f>SUM(O578:R581)</f>
        <v>15588</v>
      </c>
      <c r="P582" s="474"/>
      <c r="Q582" s="474"/>
      <c r="R582" s="474"/>
      <c r="S582" s="474">
        <f>SUM(S578:V581)</f>
        <v>0</v>
      </c>
      <c r="T582" s="474"/>
      <c r="U582" s="474"/>
      <c r="V582" s="474"/>
      <c r="W582" s="474">
        <f>SUM(W578:Z581)</f>
        <v>0</v>
      </c>
      <c r="X582" s="474"/>
      <c r="Y582" s="474"/>
      <c r="Z582" s="474"/>
      <c r="AA582" s="474">
        <f>SUM(AA578:AB581)</f>
        <v>15588</v>
      </c>
      <c r="AB582" s="474"/>
    </row>
    <row r="583" spans="1:28" ht="15.75" customHeight="1">
      <c r="A583" s="6"/>
      <c r="B583" s="32"/>
      <c r="C583" s="32"/>
      <c r="D583" s="32"/>
      <c r="E583" s="34"/>
      <c r="F583" s="34"/>
      <c r="G583" s="34"/>
      <c r="H583" s="30"/>
      <c r="I583" s="30"/>
      <c r="J583" s="30"/>
      <c r="K583" s="30"/>
      <c r="L583" s="33"/>
      <c r="M583" s="33"/>
      <c r="N583" s="33"/>
      <c r="O583" s="30"/>
      <c r="P583" s="30"/>
      <c r="Q583" s="30"/>
      <c r="R583" s="30"/>
      <c r="S583" s="30"/>
      <c r="T583" s="332"/>
      <c r="U583" s="332"/>
      <c r="V583" s="332"/>
      <c r="W583" s="332"/>
      <c r="X583" s="14"/>
      <c r="Y583" s="14"/>
      <c r="Z583" s="14"/>
      <c r="AA583" s="35"/>
      <c r="AB583" s="35"/>
    </row>
    <row r="584" spans="1:28" ht="15.75" customHeight="1">
      <c r="A584" s="6"/>
      <c r="B584" s="36" t="s">
        <v>243</v>
      </c>
      <c r="C584" s="28"/>
      <c r="D584" s="6"/>
      <c r="E584" s="34"/>
      <c r="F584" s="6"/>
      <c r="G584" s="34"/>
      <c r="H584" s="30"/>
      <c r="I584" s="30"/>
      <c r="J584" s="30"/>
      <c r="K584" s="30"/>
      <c r="L584" s="33"/>
      <c r="M584" s="33"/>
      <c r="N584" s="33"/>
      <c r="O584" s="30"/>
      <c r="P584" s="30"/>
      <c r="Q584" s="30"/>
      <c r="R584" s="30"/>
      <c r="S584" s="30"/>
      <c r="T584" s="30"/>
      <c r="U584" s="30"/>
      <c r="V584" s="30"/>
      <c r="W584" s="30"/>
      <c r="X584" s="14"/>
      <c r="Y584" s="14"/>
      <c r="Z584" s="14"/>
      <c r="AA584" s="6"/>
      <c r="AB584" s="6"/>
    </row>
    <row r="585" spans="1:28" ht="15" customHeight="1">
      <c r="A585" s="6"/>
      <c r="B585" s="31" t="s">
        <v>377</v>
      </c>
      <c r="C585" s="32"/>
      <c r="D585" s="32"/>
      <c r="E585" s="34"/>
      <c r="F585" s="34"/>
      <c r="G585" s="329"/>
      <c r="H585" s="329"/>
      <c r="I585" s="329"/>
      <c r="J585" s="329"/>
      <c r="K585" s="445"/>
      <c r="L585" s="445"/>
      <c r="M585" s="445"/>
      <c r="N585" s="445"/>
      <c r="O585" s="445">
        <v>8125</v>
      </c>
      <c r="P585" s="445"/>
      <c r="Q585" s="445"/>
      <c r="R585" s="445"/>
      <c r="S585" s="332"/>
      <c r="T585" s="332"/>
      <c r="U585" s="332"/>
      <c r="V585" s="332"/>
      <c r="W585" s="332"/>
      <c r="X585" s="332"/>
      <c r="Y585" s="332"/>
      <c r="Z585" s="332"/>
      <c r="AA585" s="471">
        <f>SUM(G585:Z585)</f>
        <v>8125</v>
      </c>
      <c r="AB585" s="471"/>
    </row>
    <row r="586" spans="1:28" ht="15.75" customHeight="1">
      <c r="A586" s="6"/>
      <c r="B586" s="32" t="s">
        <v>244</v>
      </c>
      <c r="C586" s="32"/>
      <c r="D586" s="32"/>
      <c r="E586" s="34"/>
      <c r="F586" s="34"/>
      <c r="G586" s="329"/>
      <c r="H586" s="329"/>
      <c r="I586" s="329"/>
      <c r="J586" s="329"/>
      <c r="K586" s="445"/>
      <c r="L586" s="445"/>
      <c r="M586" s="445"/>
      <c r="N586" s="445"/>
      <c r="O586" s="445">
        <v>1949</v>
      </c>
      <c r="P586" s="445"/>
      <c r="Q586" s="445"/>
      <c r="R586" s="445"/>
      <c r="S586" s="445"/>
      <c r="T586" s="445"/>
      <c r="U586" s="445"/>
      <c r="V586" s="445"/>
      <c r="W586" s="332"/>
      <c r="X586" s="332"/>
      <c r="Y586" s="332"/>
      <c r="Z586" s="332"/>
      <c r="AA586" s="471">
        <f>SUM(G586:Z586)</f>
        <v>1949</v>
      </c>
      <c r="AB586" s="471"/>
    </row>
    <row r="587" spans="1:28" ht="15.75" customHeight="1" thickBot="1">
      <c r="A587" s="23"/>
      <c r="B587" s="32" t="s">
        <v>241</v>
      </c>
      <c r="C587" s="32"/>
      <c r="D587" s="32"/>
      <c r="E587" s="34"/>
      <c r="F587" s="34"/>
      <c r="G587" s="329"/>
      <c r="H587" s="329"/>
      <c r="I587" s="329"/>
      <c r="J587" s="329"/>
      <c r="K587" s="445"/>
      <c r="L587" s="445"/>
      <c r="M587" s="445"/>
      <c r="N587" s="445"/>
      <c r="O587" s="445"/>
      <c r="P587" s="445"/>
      <c r="Q587" s="445"/>
      <c r="R587" s="445"/>
      <c r="S587" s="445"/>
      <c r="T587" s="445"/>
      <c r="U587" s="445"/>
      <c r="V587" s="445"/>
      <c r="W587" s="332"/>
      <c r="X587" s="332"/>
      <c r="Y587" s="332"/>
      <c r="Z587" s="332"/>
      <c r="AA587" s="471">
        <f>SUM(G587:Z587)</f>
        <v>0</v>
      </c>
      <c r="AB587" s="471"/>
    </row>
    <row r="588" spans="1:28" ht="15" customHeight="1">
      <c r="A588" s="6"/>
      <c r="B588" s="31" t="s">
        <v>408</v>
      </c>
      <c r="C588" s="32"/>
      <c r="D588" s="32"/>
      <c r="E588" s="34"/>
      <c r="F588" s="34"/>
      <c r="G588" s="474">
        <f>SUM(G585:J587)</f>
        <v>0</v>
      </c>
      <c r="H588" s="474"/>
      <c r="I588" s="474"/>
      <c r="J588" s="474"/>
      <c r="K588" s="474">
        <f>SUM(K585:N587)</f>
        <v>0</v>
      </c>
      <c r="L588" s="474"/>
      <c r="M588" s="474"/>
      <c r="N588" s="474"/>
      <c r="O588" s="474">
        <f>SUM(O585:R587)</f>
        <v>10074</v>
      </c>
      <c r="P588" s="474"/>
      <c r="Q588" s="474"/>
      <c r="R588" s="474"/>
      <c r="S588" s="474">
        <f>SUM(S585:V587)</f>
        <v>0</v>
      </c>
      <c r="T588" s="474"/>
      <c r="U588" s="474"/>
      <c r="V588" s="474"/>
      <c r="W588" s="474">
        <f>SUM(W585:Z587)</f>
        <v>0</v>
      </c>
      <c r="X588" s="474"/>
      <c r="Y588" s="474"/>
      <c r="Z588" s="474"/>
      <c r="AA588" s="470">
        <f>SUM(G588:Z588)</f>
        <v>10074</v>
      </c>
      <c r="AB588" s="471"/>
    </row>
    <row r="589" spans="1:28" ht="12.75" customHeight="1">
      <c r="A589" s="6"/>
      <c r="B589" s="32"/>
      <c r="C589" s="32"/>
      <c r="D589" s="32"/>
      <c r="E589" s="34"/>
      <c r="F589" s="34"/>
      <c r="G589" s="34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14"/>
      <c r="Y589" s="14"/>
      <c r="Z589" s="14"/>
      <c r="AA589" s="3"/>
      <c r="AB589" s="3"/>
    </row>
    <row r="590" spans="1:28" ht="14.25" customHeight="1" thickBot="1">
      <c r="A590" s="6"/>
      <c r="B590" s="713" t="s">
        <v>412</v>
      </c>
      <c r="C590" s="713"/>
      <c r="D590" s="713"/>
      <c r="E590" s="713"/>
      <c r="F590" s="713"/>
      <c r="G590" s="444">
        <f>G578-G585</f>
        <v>0</v>
      </c>
      <c r="H590" s="444"/>
      <c r="I590" s="444"/>
      <c r="J590" s="444"/>
      <c r="K590" s="444">
        <f>K578-K585</f>
        <v>0</v>
      </c>
      <c r="L590" s="444"/>
      <c r="M590" s="444"/>
      <c r="N590" s="444"/>
      <c r="O590" s="444">
        <f>O578-O585</f>
        <v>7463</v>
      </c>
      <c r="P590" s="444"/>
      <c r="Q590" s="444"/>
      <c r="R590" s="444"/>
      <c r="S590" s="444">
        <f>S578-S585</f>
        <v>0</v>
      </c>
      <c r="T590" s="444"/>
      <c r="U590" s="444"/>
      <c r="V590" s="444"/>
      <c r="W590" s="444">
        <f>W578-W585</f>
        <v>0</v>
      </c>
      <c r="X590" s="444"/>
      <c r="Y590" s="444"/>
      <c r="Z590" s="444"/>
      <c r="AA590" s="602">
        <f>AA578-AA585</f>
        <v>7463</v>
      </c>
      <c r="AB590" s="603"/>
    </row>
    <row r="591" spans="1:28" ht="13.5" customHeight="1" thickBot="1" thickTop="1">
      <c r="A591" s="6"/>
      <c r="B591" s="483" t="s">
        <v>413</v>
      </c>
      <c r="C591" s="483"/>
      <c r="D591" s="483"/>
      <c r="E591" s="483"/>
      <c r="F591" s="483"/>
      <c r="G591" s="486">
        <f>G582-G588</f>
        <v>0</v>
      </c>
      <c r="H591" s="486"/>
      <c r="I591" s="486"/>
      <c r="J591" s="486"/>
      <c r="K591" s="486">
        <f>K582-K588</f>
        <v>0</v>
      </c>
      <c r="L591" s="486"/>
      <c r="M591" s="486"/>
      <c r="N591" s="486"/>
      <c r="O591" s="486">
        <f>O582-O588</f>
        <v>5514</v>
      </c>
      <c r="P591" s="486"/>
      <c r="Q591" s="486"/>
      <c r="R591" s="486"/>
      <c r="S591" s="486">
        <f>S582-S588</f>
        <v>0</v>
      </c>
      <c r="T591" s="486"/>
      <c r="U591" s="486"/>
      <c r="V591" s="486"/>
      <c r="W591" s="486">
        <f>W582-W588</f>
        <v>0</v>
      </c>
      <c r="X591" s="486"/>
      <c r="Y591" s="486"/>
      <c r="Z591" s="486"/>
      <c r="AA591" s="478">
        <f>AA582-AA588</f>
        <v>5514</v>
      </c>
      <c r="AB591" s="479"/>
    </row>
    <row r="592" spans="1:28" ht="12.75" customHeight="1" thickTop="1">
      <c r="A592" s="6"/>
      <c r="B592" s="178"/>
      <c r="C592" s="178"/>
      <c r="D592" s="178"/>
      <c r="E592" s="178"/>
      <c r="F592" s="34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93"/>
      <c r="AB592" s="180"/>
    </row>
    <row r="593" spans="1:28" ht="14.25" customHeight="1">
      <c r="A593" s="3"/>
      <c r="B593" s="37"/>
      <c r="C593" s="38">
        <v>-11</v>
      </c>
      <c r="D593" s="37"/>
      <c r="E593" s="39" t="s">
        <v>245</v>
      </c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 customHeight="1">
      <c r="A594" s="6"/>
      <c r="B594" s="40"/>
      <c r="C594" s="40"/>
      <c r="D594" s="40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56.25" customHeight="1">
      <c r="A595" s="6"/>
      <c r="B595" s="53"/>
      <c r="C595" s="53"/>
      <c r="D595" s="53"/>
      <c r="E595" s="52"/>
      <c r="F595" s="489" t="s">
        <v>246</v>
      </c>
      <c r="G595" s="489"/>
      <c r="H595" s="489"/>
      <c r="I595" s="485" t="s">
        <v>50</v>
      </c>
      <c r="J595" s="485"/>
      <c r="K595" s="485"/>
      <c r="L595" s="484" t="s">
        <v>49</v>
      </c>
      <c r="M595" s="484"/>
      <c r="N595" s="484"/>
      <c r="O595" s="484" t="s">
        <v>51</v>
      </c>
      <c r="P595" s="484"/>
      <c r="Q595" s="484"/>
      <c r="R595" s="485" t="s">
        <v>247</v>
      </c>
      <c r="S595" s="485"/>
      <c r="T595" s="485"/>
      <c r="U595" s="485" t="s">
        <v>53</v>
      </c>
      <c r="V595" s="485"/>
      <c r="W595" s="485"/>
      <c r="X595" s="642" t="s">
        <v>248</v>
      </c>
      <c r="Y595" s="642"/>
      <c r="Z595" s="642"/>
      <c r="AA595" s="370" t="s">
        <v>170</v>
      </c>
      <c r="AB595" s="370"/>
    </row>
    <row r="596" spans="1:28" ht="30.75" customHeight="1">
      <c r="A596" s="6"/>
      <c r="B596" s="181"/>
      <c r="C596" s="181"/>
      <c r="D596" s="181"/>
      <c r="E596" s="84"/>
      <c r="F596" s="490" t="s">
        <v>294</v>
      </c>
      <c r="G596" s="490"/>
      <c r="H596" s="490"/>
      <c r="I596" s="480" t="s">
        <v>294</v>
      </c>
      <c r="J596" s="480"/>
      <c r="K596" s="480"/>
      <c r="L596" s="480" t="s">
        <v>294</v>
      </c>
      <c r="M596" s="480"/>
      <c r="N596" s="480"/>
      <c r="O596" s="480" t="s">
        <v>294</v>
      </c>
      <c r="P596" s="480"/>
      <c r="Q596" s="480"/>
      <c r="R596" s="480" t="s">
        <v>294</v>
      </c>
      <c r="S596" s="480"/>
      <c r="T596" s="480"/>
      <c r="U596" s="480" t="s">
        <v>294</v>
      </c>
      <c r="V596" s="480"/>
      <c r="W596" s="480"/>
      <c r="X596" s="480" t="s">
        <v>294</v>
      </c>
      <c r="Y596" s="480"/>
      <c r="Z596" s="480"/>
      <c r="AA596" s="601" t="s">
        <v>294</v>
      </c>
      <c r="AB596" s="601"/>
    </row>
    <row r="597" spans="1:28" ht="12" customHeight="1">
      <c r="A597" s="6"/>
      <c r="B597" s="27" t="s">
        <v>239</v>
      </c>
      <c r="C597" s="6"/>
      <c r="D597" s="28"/>
      <c r="E597" s="6"/>
      <c r="F597" s="29"/>
      <c r="G597" s="29"/>
      <c r="H597" s="50"/>
      <c r="I597" s="50"/>
      <c r="J597" s="50"/>
      <c r="K597" s="49"/>
      <c r="L597" s="49"/>
      <c r="M597" s="49"/>
      <c r="N597" s="50"/>
      <c r="O597" s="50"/>
      <c r="P597" s="50"/>
      <c r="Q597" s="49"/>
      <c r="R597" s="49"/>
      <c r="S597" s="49"/>
      <c r="T597" s="50"/>
      <c r="U597" s="50"/>
      <c r="V597" s="50"/>
      <c r="W597" s="50"/>
      <c r="X597" s="50"/>
      <c r="Y597" s="50"/>
      <c r="Z597" s="50"/>
      <c r="AA597" s="49"/>
      <c r="AB597" s="49"/>
    </row>
    <row r="598" spans="1:28" ht="13.5" customHeight="1">
      <c r="A598" s="6"/>
      <c r="B598" s="424" t="s">
        <v>377</v>
      </c>
      <c r="C598" s="424"/>
      <c r="D598" s="424"/>
      <c r="E598" s="424"/>
      <c r="F598" s="482">
        <v>2224871</v>
      </c>
      <c r="G598" s="482"/>
      <c r="H598" s="482"/>
      <c r="I598" s="481">
        <v>2170827</v>
      </c>
      <c r="J598" s="481"/>
      <c r="K598" s="481"/>
      <c r="L598" s="481"/>
      <c r="M598" s="481"/>
      <c r="N598" s="481"/>
      <c r="O598" s="481">
        <v>103167</v>
      </c>
      <c r="P598" s="481"/>
      <c r="Q598" s="481"/>
      <c r="R598" s="481"/>
      <c r="S598" s="481"/>
      <c r="T598" s="481"/>
      <c r="U598" s="488"/>
      <c r="V598" s="488"/>
      <c r="W598" s="488"/>
      <c r="X598" s="488">
        <v>16906</v>
      </c>
      <c r="Y598" s="488"/>
      <c r="Z598" s="488"/>
      <c r="AA598" s="493">
        <f>SUM(F598:Z598)</f>
        <v>4515771</v>
      </c>
      <c r="AB598" s="493"/>
    </row>
    <row r="599" spans="1:28" ht="13.5" customHeight="1">
      <c r="A599" s="6"/>
      <c r="B599" s="269" t="s">
        <v>240</v>
      </c>
      <c r="C599" s="269"/>
      <c r="D599" s="269"/>
      <c r="E599" s="269"/>
      <c r="F599" s="421">
        <v>66178</v>
      </c>
      <c r="G599" s="421"/>
      <c r="H599" s="421"/>
      <c r="I599" s="488">
        <v>19614</v>
      </c>
      <c r="J599" s="488"/>
      <c r="K599" s="488"/>
      <c r="L599" s="488"/>
      <c r="M599" s="488"/>
      <c r="N599" s="488"/>
      <c r="O599" s="488">
        <v>563</v>
      </c>
      <c r="P599" s="488"/>
      <c r="Q599" s="488"/>
      <c r="R599" s="488"/>
      <c r="S599" s="488"/>
      <c r="T599" s="488"/>
      <c r="U599" s="488"/>
      <c r="V599" s="488"/>
      <c r="W599" s="488"/>
      <c r="X599" s="488">
        <v>68187</v>
      </c>
      <c r="Y599" s="488"/>
      <c r="Z599" s="488"/>
      <c r="AA599" s="493">
        <f>SUM(F599:Z599)</f>
        <v>154542</v>
      </c>
      <c r="AB599" s="493"/>
    </row>
    <row r="600" spans="1:28" ht="14.25" customHeight="1">
      <c r="A600" s="6"/>
      <c r="B600" s="269" t="s">
        <v>241</v>
      </c>
      <c r="C600" s="269"/>
      <c r="D600" s="269"/>
      <c r="E600" s="269"/>
      <c r="F600" s="421"/>
      <c r="G600" s="421"/>
      <c r="H600" s="421"/>
      <c r="I600" s="488">
        <v>17365</v>
      </c>
      <c r="J600" s="488"/>
      <c r="K600" s="488"/>
      <c r="L600" s="488"/>
      <c r="M600" s="488"/>
      <c r="N600" s="488"/>
      <c r="O600" s="488">
        <v>364</v>
      </c>
      <c r="P600" s="488"/>
      <c r="Q600" s="488"/>
      <c r="R600" s="488"/>
      <c r="S600" s="488"/>
      <c r="T600" s="488"/>
      <c r="U600" s="488"/>
      <c r="V600" s="488"/>
      <c r="W600" s="488"/>
      <c r="X600" s="488">
        <v>68187</v>
      </c>
      <c r="Y600" s="488"/>
      <c r="Z600" s="488"/>
      <c r="AA600" s="493">
        <f>SUM(F600:Z600)</f>
        <v>85916</v>
      </c>
      <c r="AB600" s="493"/>
    </row>
    <row r="601" spans="1:28" ht="26.25" customHeight="1" thickBot="1">
      <c r="A601" s="46"/>
      <c r="B601" s="269" t="s">
        <v>242</v>
      </c>
      <c r="C601" s="269"/>
      <c r="D601" s="269"/>
      <c r="E601" s="269"/>
      <c r="F601" s="633"/>
      <c r="G601" s="633"/>
      <c r="H601" s="633"/>
      <c r="I601" s="488"/>
      <c r="J601" s="488"/>
      <c r="K601" s="488"/>
      <c r="L601" s="488"/>
      <c r="M601" s="488"/>
      <c r="N601" s="488"/>
      <c r="O601" s="488"/>
      <c r="P601" s="488"/>
      <c r="Q601" s="488"/>
      <c r="R601" s="488"/>
      <c r="S601" s="488"/>
      <c r="T601" s="488"/>
      <c r="U601" s="488"/>
      <c r="V601" s="488"/>
      <c r="W601" s="488"/>
      <c r="X601" s="488"/>
      <c r="Y601" s="488"/>
      <c r="Z601" s="488"/>
      <c r="AA601" s="331">
        <f>SUM(F601:Z601)</f>
        <v>0</v>
      </c>
      <c r="AB601" s="331"/>
    </row>
    <row r="602" spans="1:28" ht="26.25" customHeight="1" thickBot="1" thickTop="1">
      <c r="A602" s="47"/>
      <c r="B602" s="424" t="s">
        <v>408</v>
      </c>
      <c r="C602" s="424"/>
      <c r="D602" s="424"/>
      <c r="E602" s="424"/>
      <c r="F602" s="331">
        <f>F598+F599-F600</f>
        <v>2291049</v>
      </c>
      <c r="G602" s="331"/>
      <c r="H602" s="331"/>
      <c r="I602" s="331">
        <f>I598+I599-I600</f>
        <v>2173076</v>
      </c>
      <c r="J602" s="331"/>
      <c r="K602" s="331"/>
      <c r="L602" s="331">
        <f>SUM(L598:N601)</f>
        <v>0</v>
      </c>
      <c r="M602" s="331"/>
      <c r="N602" s="331"/>
      <c r="O602" s="331">
        <f>O598+O599-O600</f>
        <v>103366</v>
      </c>
      <c r="P602" s="331"/>
      <c r="Q602" s="331"/>
      <c r="R602" s="331">
        <f>SUM(R598:T601)</f>
        <v>0</v>
      </c>
      <c r="S602" s="331"/>
      <c r="T602" s="331"/>
      <c r="U602" s="331">
        <f>SUM(U598:W601)</f>
        <v>0</v>
      </c>
      <c r="V602" s="331"/>
      <c r="W602" s="331"/>
      <c r="X602" s="331">
        <f>X598+X599-X600</f>
        <v>16906</v>
      </c>
      <c r="Y602" s="331"/>
      <c r="Z602" s="331"/>
      <c r="AA602" s="331">
        <f>AA598+AA599-AA600</f>
        <v>4584397</v>
      </c>
      <c r="AB602" s="331"/>
    </row>
    <row r="603" spans="1:28" ht="26.25" customHeight="1" thickTop="1">
      <c r="A603" s="3"/>
      <c r="B603" s="32"/>
      <c r="C603" s="32"/>
      <c r="D603" s="32"/>
      <c r="E603" s="29"/>
      <c r="F603" s="131"/>
      <c r="G603" s="131"/>
      <c r="H603" s="132"/>
      <c r="I603" s="132"/>
      <c r="J603" s="132"/>
      <c r="K603" s="133"/>
      <c r="L603" s="133"/>
      <c r="M603" s="133"/>
      <c r="N603" s="132"/>
      <c r="O603" s="132"/>
      <c r="P603" s="132"/>
      <c r="Q603" s="133"/>
      <c r="R603" s="133"/>
      <c r="S603" s="133"/>
      <c r="T603" s="132"/>
      <c r="U603" s="132"/>
      <c r="V603" s="132"/>
      <c r="W603" s="132"/>
      <c r="X603" s="132"/>
      <c r="Y603" s="132"/>
      <c r="Z603" s="133"/>
      <c r="AA603" s="133"/>
      <c r="AB603" s="133"/>
    </row>
    <row r="604" spans="1:28" ht="15.75" customHeight="1">
      <c r="A604" s="3"/>
      <c r="B604" s="27" t="s">
        <v>243</v>
      </c>
      <c r="C604" s="6"/>
      <c r="D604" s="28"/>
      <c r="E604" s="6"/>
      <c r="F604" s="131"/>
      <c r="G604" s="131"/>
      <c r="H604" s="132"/>
      <c r="I604" s="132"/>
      <c r="J604" s="132"/>
      <c r="K604" s="133"/>
      <c r="L604" s="133"/>
      <c r="M604" s="133"/>
      <c r="N604" s="132"/>
      <c r="O604" s="132"/>
      <c r="P604" s="132"/>
      <c r="Q604" s="133"/>
      <c r="R604" s="133"/>
      <c r="S604" s="133"/>
      <c r="T604" s="132"/>
      <c r="U604" s="132"/>
      <c r="V604" s="132"/>
      <c r="W604" s="132"/>
      <c r="X604" s="132"/>
      <c r="Y604" s="132"/>
      <c r="Z604" s="133"/>
      <c r="AA604" s="133"/>
      <c r="AB604" s="133"/>
    </row>
    <row r="605" spans="1:28" ht="12.75" customHeight="1">
      <c r="A605" s="3"/>
      <c r="B605" s="424" t="str">
        <f>B598</f>
        <v>31.12.2008.</v>
      </c>
      <c r="C605" s="424"/>
      <c r="D605" s="424"/>
      <c r="E605" s="424"/>
      <c r="F605" s="482">
        <v>472173</v>
      </c>
      <c r="G605" s="482"/>
      <c r="H605" s="482"/>
      <c r="I605" s="481">
        <v>1116716</v>
      </c>
      <c r="J605" s="481"/>
      <c r="K605" s="481"/>
      <c r="L605" s="481"/>
      <c r="M605" s="481"/>
      <c r="N605" s="481"/>
      <c r="O605" s="481">
        <v>48436</v>
      </c>
      <c r="P605" s="481"/>
      <c r="Q605" s="481"/>
      <c r="R605" s="481"/>
      <c r="S605" s="481"/>
      <c r="T605" s="481"/>
      <c r="U605" s="488"/>
      <c r="V605" s="488"/>
      <c r="W605" s="488"/>
      <c r="X605" s="488"/>
      <c r="Y605" s="488"/>
      <c r="Z605" s="488"/>
      <c r="AA605" s="493">
        <f>SUM(F605:Z605)</f>
        <v>1637325</v>
      </c>
      <c r="AB605" s="493"/>
    </row>
    <row r="606" spans="1:28" ht="12.75" customHeight="1" thickBot="1">
      <c r="A606" s="23"/>
      <c r="B606" s="269" t="s">
        <v>244</v>
      </c>
      <c r="C606" s="269"/>
      <c r="D606" s="269"/>
      <c r="E606" s="269"/>
      <c r="F606" s="421">
        <v>36594</v>
      </c>
      <c r="G606" s="421"/>
      <c r="H606" s="421"/>
      <c r="I606" s="488">
        <v>114635</v>
      </c>
      <c r="J606" s="488"/>
      <c r="K606" s="488"/>
      <c r="L606" s="488"/>
      <c r="M606" s="488"/>
      <c r="N606" s="488"/>
      <c r="O606" s="488">
        <v>6284</v>
      </c>
      <c r="P606" s="488"/>
      <c r="Q606" s="488"/>
      <c r="R606" s="488"/>
      <c r="S606" s="488"/>
      <c r="T606" s="488"/>
      <c r="U606" s="488"/>
      <c r="V606" s="488"/>
      <c r="W606" s="488"/>
      <c r="X606" s="488"/>
      <c r="Y606" s="488"/>
      <c r="Z606" s="488"/>
      <c r="AA606" s="493">
        <f>SUM(F606:Z606)</f>
        <v>157513</v>
      </c>
      <c r="AB606" s="493"/>
    </row>
    <row r="607" spans="1:28" ht="12.75" customHeight="1">
      <c r="A607" s="6"/>
      <c r="B607" s="269" t="s">
        <v>241</v>
      </c>
      <c r="C607" s="269"/>
      <c r="D607" s="269"/>
      <c r="E607" s="269"/>
      <c r="F607" s="421"/>
      <c r="G607" s="421"/>
      <c r="H607" s="421"/>
      <c r="I607" s="488">
        <v>8631</v>
      </c>
      <c r="J607" s="488"/>
      <c r="K607" s="488"/>
      <c r="L607" s="488"/>
      <c r="M607" s="488"/>
      <c r="N607" s="488"/>
      <c r="O607" s="488">
        <v>364</v>
      </c>
      <c r="P607" s="488"/>
      <c r="Q607" s="488"/>
      <c r="R607" s="488"/>
      <c r="S607" s="488"/>
      <c r="T607" s="488"/>
      <c r="U607" s="488"/>
      <c r="V607" s="488"/>
      <c r="W607" s="488"/>
      <c r="X607" s="488"/>
      <c r="Y607" s="488"/>
      <c r="Z607" s="488"/>
      <c r="AA607" s="493">
        <f>SUM(F607:Z607)</f>
        <v>8995</v>
      </c>
      <c r="AB607" s="493"/>
    </row>
    <row r="608" spans="1:28" ht="12.75" customHeight="1">
      <c r="A608" s="6"/>
      <c r="B608" s="424" t="str">
        <f>B602</f>
        <v>30.06.2009.</v>
      </c>
      <c r="C608" s="424"/>
      <c r="D608" s="424"/>
      <c r="E608" s="424"/>
      <c r="F608" s="425">
        <f>F605+F606-F607</f>
        <v>508767</v>
      </c>
      <c r="G608" s="425"/>
      <c r="H608" s="425"/>
      <c r="I608" s="425">
        <f>I605+I606-I607</f>
        <v>1222720</v>
      </c>
      <c r="J608" s="425"/>
      <c r="K608" s="425"/>
      <c r="L608" s="425">
        <f>SUM(L605:N607)</f>
        <v>0</v>
      </c>
      <c r="M608" s="425"/>
      <c r="N608" s="425"/>
      <c r="O608" s="425">
        <f>O605+O606-O607</f>
        <v>54356</v>
      </c>
      <c r="P608" s="425"/>
      <c r="Q608" s="425"/>
      <c r="R608" s="425">
        <f>SUM(R605:T607)</f>
        <v>0</v>
      </c>
      <c r="S608" s="425"/>
      <c r="T608" s="425"/>
      <c r="U608" s="425">
        <f>SUM(U605:W607)</f>
        <v>0</v>
      </c>
      <c r="V608" s="425"/>
      <c r="W608" s="425"/>
      <c r="X608" s="425">
        <f>SUM(X605:Z607)</f>
        <v>0</v>
      </c>
      <c r="Y608" s="425"/>
      <c r="Z608" s="425"/>
      <c r="AA608" s="331">
        <f>AA605+AA606-AA607</f>
        <v>1785843</v>
      </c>
      <c r="AB608" s="331"/>
    </row>
    <row r="609" spans="1:28" ht="12.75" customHeight="1" thickBot="1">
      <c r="A609" s="6"/>
      <c r="B609" s="57"/>
      <c r="C609" s="57"/>
      <c r="D609" s="57"/>
      <c r="E609" s="58"/>
      <c r="F609" s="134"/>
      <c r="G609" s="134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6"/>
      <c r="AA609" s="136"/>
      <c r="AB609" s="136"/>
    </row>
    <row r="610" spans="1:28" ht="12.75" customHeight="1" thickBot="1" thickTop="1">
      <c r="A610" s="6"/>
      <c r="B610" s="422" t="s">
        <v>414</v>
      </c>
      <c r="C610" s="422"/>
      <c r="D610" s="422"/>
      <c r="E610" s="422"/>
      <c r="F610" s="423">
        <f>F598-F605</f>
        <v>1752698</v>
      </c>
      <c r="G610" s="423"/>
      <c r="H610" s="423"/>
      <c r="I610" s="423">
        <f>I598-I605</f>
        <v>1054111</v>
      </c>
      <c r="J610" s="423"/>
      <c r="K610" s="423"/>
      <c r="L610" s="423">
        <f>L598+L605</f>
        <v>0</v>
      </c>
      <c r="M610" s="423"/>
      <c r="N610" s="423"/>
      <c r="O610" s="423">
        <f>O598-O605</f>
        <v>54731</v>
      </c>
      <c r="P610" s="423"/>
      <c r="Q610" s="423"/>
      <c r="R610" s="423">
        <f>R598+R605</f>
        <v>0</v>
      </c>
      <c r="S610" s="423"/>
      <c r="T610" s="423"/>
      <c r="U610" s="423">
        <f>U598+U605</f>
        <v>0</v>
      </c>
      <c r="V610" s="423"/>
      <c r="W610" s="423"/>
      <c r="X610" s="423">
        <f>X598+X605</f>
        <v>16906</v>
      </c>
      <c r="Y610" s="423"/>
      <c r="Z610" s="423"/>
      <c r="AA610" s="714">
        <f>AA598-AA605</f>
        <v>2878446</v>
      </c>
      <c r="AB610" s="714"/>
    </row>
    <row r="611" spans="1:28" ht="12.75" customHeight="1" thickBot="1" thickTop="1">
      <c r="A611" s="6"/>
      <c r="B611" s="21"/>
      <c r="C611" s="21"/>
      <c r="D611" s="21"/>
      <c r="E611" s="21"/>
      <c r="F611" s="139"/>
      <c r="G611" s="139"/>
      <c r="H611" s="139"/>
      <c r="I611" s="137"/>
      <c r="J611" s="137"/>
      <c r="K611" s="137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</row>
    <row r="612" spans="1:28" ht="12.75" customHeight="1" thickBot="1" thickTop="1">
      <c r="A612" s="3"/>
      <c r="B612" s="422" t="s">
        <v>415</v>
      </c>
      <c r="C612" s="422"/>
      <c r="D612" s="422"/>
      <c r="E612" s="422"/>
      <c r="F612" s="423">
        <f>F602-F608</f>
        <v>1782282</v>
      </c>
      <c r="G612" s="423"/>
      <c r="H612" s="423"/>
      <c r="I612" s="423">
        <f>I602-I608</f>
        <v>950356</v>
      </c>
      <c r="J612" s="423"/>
      <c r="K612" s="423"/>
      <c r="L612" s="423">
        <f>L602+L608</f>
        <v>0</v>
      </c>
      <c r="M612" s="423"/>
      <c r="N612" s="423"/>
      <c r="O612" s="423">
        <f>O602-O608</f>
        <v>49010</v>
      </c>
      <c r="P612" s="423"/>
      <c r="Q612" s="423"/>
      <c r="R612" s="423">
        <f>R602+R608</f>
        <v>0</v>
      </c>
      <c r="S612" s="423"/>
      <c r="T612" s="423"/>
      <c r="U612" s="423">
        <f>U602+U608</f>
        <v>0</v>
      </c>
      <c r="V612" s="423"/>
      <c r="W612" s="423"/>
      <c r="X612" s="423">
        <f>X602+X608</f>
        <v>16906</v>
      </c>
      <c r="Y612" s="423"/>
      <c r="Z612" s="423"/>
      <c r="AA612" s="423">
        <f>AA602-AA608</f>
        <v>2798554</v>
      </c>
      <c r="AB612" s="423"/>
    </row>
    <row r="613" spans="1:28" ht="12.75" customHeight="1" thickTop="1">
      <c r="A613" s="6"/>
      <c r="B613" s="178"/>
      <c r="C613" s="178"/>
      <c r="D613" s="178"/>
      <c r="E613" s="178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</row>
    <row r="614" spans="1:28" ht="12.75" customHeight="1">
      <c r="A614" s="6"/>
      <c r="B614" s="178"/>
      <c r="C614" s="178"/>
      <c r="D614" s="178"/>
      <c r="E614" s="178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</row>
    <row r="615" spans="1:28" ht="12.75" customHeight="1">
      <c r="A615" s="6"/>
      <c r="B615" s="181"/>
      <c r="C615" s="181"/>
      <c r="D615" s="181"/>
      <c r="E615" s="84"/>
      <c r="F615" s="490" t="s">
        <v>306</v>
      </c>
      <c r="G615" s="490"/>
      <c r="H615" s="490"/>
      <c r="I615" s="480" t="s">
        <v>306</v>
      </c>
      <c r="J615" s="480"/>
      <c r="K615" s="480"/>
      <c r="L615" s="480" t="s">
        <v>306</v>
      </c>
      <c r="M615" s="480"/>
      <c r="N615" s="480"/>
      <c r="O615" s="480" t="s">
        <v>306</v>
      </c>
      <c r="P615" s="480"/>
      <c r="Q615" s="480"/>
      <c r="R615" s="480" t="s">
        <v>306</v>
      </c>
      <c r="S615" s="480"/>
      <c r="T615" s="480"/>
      <c r="U615" s="480" t="s">
        <v>306</v>
      </c>
      <c r="V615" s="480"/>
      <c r="W615" s="480"/>
      <c r="X615" s="480" t="s">
        <v>306</v>
      </c>
      <c r="Y615" s="480"/>
      <c r="Z615" s="480"/>
      <c r="AA615" s="601" t="s">
        <v>306</v>
      </c>
      <c r="AB615" s="601"/>
    </row>
    <row r="616" spans="1:28" ht="12.75" customHeight="1">
      <c r="A616" s="6"/>
      <c r="B616" s="27" t="s">
        <v>239</v>
      </c>
      <c r="C616" s="6"/>
      <c r="D616" s="28"/>
      <c r="E616" s="6"/>
      <c r="F616" s="29"/>
      <c r="G616" s="29"/>
      <c r="H616" s="50"/>
      <c r="I616" s="50"/>
      <c r="J616" s="50"/>
      <c r="K616" s="49"/>
      <c r="L616" s="49"/>
      <c r="M616" s="49"/>
      <c r="N616" s="50"/>
      <c r="O616" s="50"/>
      <c r="P616" s="50"/>
      <c r="Q616" s="49"/>
      <c r="R616" s="49"/>
      <c r="S616" s="49"/>
      <c r="T616" s="50"/>
      <c r="U616" s="50"/>
      <c r="V616" s="50"/>
      <c r="W616" s="50"/>
      <c r="X616" s="50"/>
      <c r="Y616" s="50"/>
      <c r="Z616" s="50"/>
      <c r="AA616" s="49"/>
      <c r="AB616" s="49"/>
    </row>
    <row r="617" spans="1:28" ht="12.75" customHeight="1">
      <c r="A617" s="6"/>
      <c r="B617" s="424" t="s">
        <v>377</v>
      </c>
      <c r="C617" s="424"/>
      <c r="D617" s="424"/>
      <c r="E617" s="424"/>
      <c r="F617" s="434">
        <v>3165706</v>
      </c>
      <c r="G617" s="434"/>
      <c r="H617" s="434"/>
      <c r="I617" s="481">
        <v>3088809</v>
      </c>
      <c r="J617" s="481"/>
      <c r="K617" s="481"/>
      <c r="L617" s="481"/>
      <c r="M617" s="481"/>
      <c r="N617" s="481"/>
      <c r="O617" s="481">
        <v>146793</v>
      </c>
      <c r="P617" s="481"/>
      <c r="Q617" s="481"/>
      <c r="R617" s="481"/>
      <c r="S617" s="481"/>
      <c r="T617" s="481"/>
      <c r="U617" s="488"/>
      <c r="V617" s="488"/>
      <c r="W617" s="488"/>
      <c r="X617" s="488">
        <v>24055</v>
      </c>
      <c r="Y617" s="488"/>
      <c r="Z617" s="488"/>
      <c r="AA617" s="493">
        <f>SUM(F617:Z617)</f>
        <v>6425363</v>
      </c>
      <c r="AB617" s="493"/>
    </row>
    <row r="618" spans="1:28" ht="12.75" customHeight="1">
      <c r="A618" s="6"/>
      <c r="B618" s="269" t="s">
        <v>240</v>
      </c>
      <c r="C618" s="269"/>
      <c r="D618" s="269"/>
      <c r="E618" s="269"/>
      <c r="F618" s="421">
        <v>94163</v>
      </c>
      <c r="G618" s="421"/>
      <c r="H618" s="421"/>
      <c r="I618" s="488">
        <v>27908</v>
      </c>
      <c r="J618" s="488"/>
      <c r="K618" s="488"/>
      <c r="L618" s="488"/>
      <c r="M618" s="488"/>
      <c r="N618" s="488"/>
      <c r="O618" s="488">
        <v>801</v>
      </c>
      <c r="P618" s="488"/>
      <c r="Q618" s="488"/>
      <c r="R618" s="488"/>
      <c r="S618" s="488"/>
      <c r="T618" s="488"/>
      <c r="U618" s="488"/>
      <c r="V618" s="488"/>
      <c r="W618" s="488"/>
      <c r="X618" s="488">
        <v>97021</v>
      </c>
      <c r="Y618" s="488"/>
      <c r="Z618" s="488"/>
      <c r="AA618" s="493">
        <f>F618+I618+O618+X618</f>
        <v>219893</v>
      </c>
      <c r="AB618" s="493"/>
    </row>
    <row r="619" spans="1:28" ht="15.75" customHeight="1">
      <c r="A619" s="6"/>
      <c r="B619" s="269" t="s">
        <v>241</v>
      </c>
      <c r="C619" s="269"/>
      <c r="D619" s="269"/>
      <c r="E619" s="269"/>
      <c r="F619" s="421"/>
      <c r="G619" s="421"/>
      <c r="H619" s="421"/>
      <c r="I619" s="488">
        <v>24708</v>
      </c>
      <c r="J619" s="488"/>
      <c r="K619" s="488"/>
      <c r="L619" s="488"/>
      <c r="M619" s="488"/>
      <c r="N619" s="488"/>
      <c r="O619" s="488">
        <v>518</v>
      </c>
      <c r="P619" s="488"/>
      <c r="Q619" s="488"/>
      <c r="R619" s="488"/>
      <c r="S619" s="488"/>
      <c r="T619" s="488"/>
      <c r="U619" s="488"/>
      <c r="V619" s="488"/>
      <c r="W619" s="488"/>
      <c r="X619" s="488">
        <v>97021</v>
      </c>
      <c r="Y619" s="488"/>
      <c r="Z619" s="488"/>
      <c r="AA619" s="493">
        <f>SUM(F619:Z619)</f>
        <v>122247</v>
      </c>
      <c r="AB619" s="493"/>
    </row>
    <row r="620" spans="1:28" ht="15.75" customHeight="1" thickBot="1">
      <c r="A620" s="46"/>
      <c r="B620" s="269" t="s">
        <v>242</v>
      </c>
      <c r="C620" s="269"/>
      <c r="D620" s="269"/>
      <c r="E620" s="269"/>
      <c r="F620" s="633"/>
      <c r="G620" s="633"/>
      <c r="H620" s="633"/>
      <c r="I620" s="488"/>
      <c r="J620" s="488"/>
      <c r="K620" s="488"/>
      <c r="L620" s="488"/>
      <c r="M620" s="488"/>
      <c r="N620" s="488"/>
      <c r="O620" s="488"/>
      <c r="P620" s="488"/>
      <c r="Q620" s="488"/>
      <c r="R620" s="488"/>
      <c r="S620" s="488"/>
      <c r="T620" s="488"/>
      <c r="U620" s="488"/>
      <c r="V620" s="488"/>
      <c r="W620" s="488"/>
      <c r="X620" s="488"/>
      <c r="Y620" s="488"/>
      <c r="Z620" s="488"/>
      <c r="AA620" s="331">
        <f>SUM(F620:Z620)</f>
        <v>0</v>
      </c>
      <c r="AB620" s="331"/>
    </row>
    <row r="621" spans="1:28" ht="18" customHeight="1" thickBot="1" thickTop="1">
      <c r="A621" s="47"/>
      <c r="B621" s="424" t="s">
        <v>408</v>
      </c>
      <c r="C621" s="424"/>
      <c r="D621" s="424"/>
      <c r="E621" s="424"/>
      <c r="F621" s="331">
        <f>F617+F618-F619</f>
        <v>3259869</v>
      </c>
      <c r="G621" s="331"/>
      <c r="H621" s="331"/>
      <c r="I621" s="331">
        <f>I617+I618-I619</f>
        <v>3092009</v>
      </c>
      <c r="J621" s="331"/>
      <c r="K621" s="331"/>
      <c r="L621" s="331">
        <f>SUM(L617:N620)</f>
        <v>0</v>
      </c>
      <c r="M621" s="331"/>
      <c r="N621" s="331"/>
      <c r="O621" s="331">
        <f>O617+O618-O619</f>
        <v>147076</v>
      </c>
      <c r="P621" s="331"/>
      <c r="Q621" s="331"/>
      <c r="R621" s="331">
        <f>SUM(R617:T620)</f>
        <v>0</v>
      </c>
      <c r="S621" s="331"/>
      <c r="T621" s="331"/>
      <c r="U621" s="331">
        <f>SUM(U617:W620)</f>
        <v>0</v>
      </c>
      <c r="V621" s="331"/>
      <c r="W621" s="331"/>
      <c r="X621" s="331">
        <f>X617+X618-X619</f>
        <v>24055</v>
      </c>
      <c r="Y621" s="331"/>
      <c r="Z621" s="331"/>
      <c r="AA621" s="331">
        <f>AA617+AA618-AA619</f>
        <v>6523009</v>
      </c>
      <c r="AB621" s="331"/>
    </row>
    <row r="622" spans="1:28" ht="12.75" customHeight="1" thickTop="1">
      <c r="A622" s="3"/>
      <c r="B622" s="32"/>
      <c r="C622" s="32"/>
      <c r="D622" s="32"/>
      <c r="E622" s="29"/>
      <c r="F622" s="131"/>
      <c r="G622" s="131"/>
      <c r="H622" s="132"/>
      <c r="I622" s="132"/>
      <c r="J622" s="132"/>
      <c r="K622" s="133"/>
      <c r="L622" s="133"/>
      <c r="M622" s="133"/>
      <c r="N622" s="132"/>
      <c r="O622" s="132"/>
      <c r="P622" s="132"/>
      <c r="Q622" s="133"/>
      <c r="R622" s="133"/>
      <c r="S622" s="133"/>
      <c r="T622" s="132"/>
      <c r="U622" s="132"/>
      <c r="V622" s="132"/>
      <c r="W622" s="132"/>
      <c r="X622" s="132"/>
      <c r="Y622" s="132"/>
      <c r="Z622" s="133"/>
      <c r="AA622" s="133"/>
      <c r="AB622" s="133"/>
    </row>
    <row r="623" spans="1:28" ht="15.75" customHeight="1">
      <c r="A623" s="6"/>
      <c r="B623" s="27" t="s">
        <v>243</v>
      </c>
      <c r="C623" s="6"/>
      <c r="D623" s="28"/>
      <c r="E623" s="6"/>
      <c r="F623" s="131"/>
      <c r="G623" s="131"/>
      <c r="H623" s="132"/>
      <c r="I623" s="132"/>
      <c r="J623" s="132"/>
      <c r="K623" s="133"/>
      <c r="L623" s="133"/>
      <c r="M623" s="133"/>
      <c r="N623" s="132"/>
      <c r="O623" s="132"/>
      <c r="P623" s="132"/>
      <c r="Q623" s="133"/>
      <c r="R623" s="133"/>
      <c r="S623" s="133"/>
      <c r="T623" s="132"/>
      <c r="U623" s="132"/>
      <c r="V623" s="132"/>
      <c r="W623" s="132"/>
      <c r="X623" s="132"/>
      <c r="Y623" s="132"/>
      <c r="Z623" s="133"/>
      <c r="AA623" s="133"/>
      <c r="AB623" s="133"/>
    </row>
    <row r="624" spans="1:28" ht="12.75">
      <c r="A624" s="6"/>
      <c r="B624" s="424" t="str">
        <f>B617</f>
        <v>31.12.2008.</v>
      </c>
      <c r="C624" s="424"/>
      <c r="D624" s="424"/>
      <c r="E624" s="424"/>
      <c r="F624" s="482">
        <v>671842</v>
      </c>
      <c r="G624" s="482"/>
      <c r="H624" s="482"/>
      <c r="I624" s="481">
        <v>1588944</v>
      </c>
      <c r="J624" s="481"/>
      <c r="K624" s="481"/>
      <c r="L624" s="481"/>
      <c r="M624" s="481"/>
      <c r="N624" s="481"/>
      <c r="O624" s="481">
        <v>68918</v>
      </c>
      <c r="P624" s="481"/>
      <c r="Q624" s="481"/>
      <c r="R624" s="481"/>
      <c r="S624" s="481"/>
      <c r="T624" s="481"/>
      <c r="U624" s="488"/>
      <c r="V624" s="488"/>
      <c r="W624" s="488"/>
      <c r="X624" s="488"/>
      <c r="Y624" s="488"/>
      <c r="Z624" s="488"/>
      <c r="AA624" s="493">
        <f>SUM(F624:Z624)</f>
        <v>2329704</v>
      </c>
      <c r="AB624" s="493"/>
    </row>
    <row r="625" spans="1:28" s="54" customFormat="1" ht="13.5" customHeight="1">
      <c r="A625" s="52"/>
      <c r="B625" s="269" t="s">
        <v>244</v>
      </c>
      <c r="C625" s="269"/>
      <c r="D625" s="269"/>
      <c r="E625" s="269"/>
      <c r="F625" s="421">
        <v>52068</v>
      </c>
      <c r="G625" s="421"/>
      <c r="H625" s="421"/>
      <c r="I625" s="488">
        <v>163111</v>
      </c>
      <c r="J625" s="488"/>
      <c r="K625" s="488"/>
      <c r="L625" s="488"/>
      <c r="M625" s="488"/>
      <c r="N625" s="488"/>
      <c r="O625" s="488">
        <v>8941</v>
      </c>
      <c r="P625" s="488"/>
      <c r="Q625" s="488"/>
      <c r="R625" s="488"/>
      <c r="S625" s="488"/>
      <c r="T625" s="488"/>
      <c r="U625" s="488"/>
      <c r="V625" s="488"/>
      <c r="W625" s="488"/>
      <c r="X625" s="488"/>
      <c r="Y625" s="488"/>
      <c r="Z625" s="488"/>
      <c r="AA625" s="493">
        <f>SUM(F625:Z625)</f>
        <v>224120</v>
      </c>
      <c r="AB625" s="493"/>
    </row>
    <row r="626" spans="1:28" ht="12.75" customHeight="1">
      <c r="A626" s="84"/>
      <c r="B626" s="269" t="s">
        <v>241</v>
      </c>
      <c r="C626" s="269"/>
      <c r="D626" s="269"/>
      <c r="E626" s="269"/>
      <c r="F626" s="421"/>
      <c r="G626" s="421"/>
      <c r="H626" s="421"/>
      <c r="I626" s="488">
        <v>12281</v>
      </c>
      <c r="J626" s="488"/>
      <c r="K626" s="488"/>
      <c r="L626" s="488"/>
      <c r="M626" s="488"/>
      <c r="N626" s="488"/>
      <c r="O626" s="488">
        <v>518</v>
      </c>
      <c r="P626" s="488"/>
      <c r="Q626" s="488"/>
      <c r="R626" s="488"/>
      <c r="S626" s="488"/>
      <c r="T626" s="488"/>
      <c r="U626" s="488"/>
      <c r="V626" s="488"/>
      <c r="W626" s="488"/>
      <c r="X626" s="488"/>
      <c r="Y626" s="488"/>
      <c r="Z626" s="488"/>
      <c r="AA626" s="493">
        <f>SUM(F626:Z626)</f>
        <v>12799</v>
      </c>
      <c r="AB626" s="493"/>
    </row>
    <row r="627" spans="1:28" ht="12.75">
      <c r="A627" s="6"/>
      <c r="B627" s="424" t="str">
        <f>B621</f>
        <v>30.06.2009.</v>
      </c>
      <c r="C627" s="424"/>
      <c r="D627" s="424"/>
      <c r="E627" s="424"/>
      <c r="F627" s="425">
        <f>F624+F625-F626</f>
        <v>723910</v>
      </c>
      <c r="G627" s="425"/>
      <c r="H627" s="425"/>
      <c r="I627" s="425">
        <f>I624+I625-I626</f>
        <v>1739774</v>
      </c>
      <c r="J627" s="425"/>
      <c r="K627" s="425"/>
      <c r="L627" s="425">
        <f>SUM(L624:N626)</f>
        <v>0</v>
      </c>
      <c r="M627" s="425"/>
      <c r="N627" s="425"/>
      <c r="O627" s="425">
        <f>O624+O625-O626</f>
        <v>77341</v>
      </c>
      <c r="P627" s="425"/>
      <c r="Q627" s="425"/>
      <c r="R627" s="425">
        <f>SUM(R624:T626)</f>
        <v>0</v>
      </c>
      <c r="S627" s="425"/>
      <c r="T627" s="425"/>
      <c r="U627" s="425">
        <f>SUM(U624:W626)</f>
        <v>0</v>
      </c>
      <c r="V627" s="425"/>
      <c r="W627" s="425"/>
      <c r="X627" s="425">
        <f>SUM(X624:Z626)</f>
        <v>0</v>
      </c>
      <c r="Y627" s="425"/>
      <c r="Z627" s="425"/>
      <c r="AA627" s="331">
        <f>AA624+AA625-AA626</f>
        <v>2541025</v>
      </c>
      <c r="AB627" s="331"/>
    </row>
    <row r="628" spans="1:28" ht="13.5" thickBot="1">
      <c r="A628" s="6"/>
      <c r="B628" s="57"/>
      <c r="C628" s="57"/>
      <c r="D628" s="57"/>
      <c r="E628" s="58"/>
      <c r="F628" s="134"/>
      <c r="G628" s="134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6"/>
      <c r="AA628" s="136"/>
      <c r="AB628" s="136"/>
    </row>
    <row r="629" spans="1:28" ht="14.25" thickBot="1" thickTop="1">
      <c r="A629" s="6"/>
      <c r="B629" s="422" t="s">
        <v>416</v>
      </c>
      <c r="C629" s="422"/>
      <c r="D629" s="422"/>
      <c r="E629" s="422"/>
      <c r="F629" s="423">
        <v>2493865</v>
      </c>
      <c r="G629" s="423"/>
      <c r="H629" s="423"/>
      <c r="I629" s="423">
        <f>I617-I624</f>
        <v>1499865</v>
      </c>
      <c r="J629" s="423"/>
      <c r="K629" s="423"/>
      <c r="L629" s="423">
        <f>L617+L624</f>
        <v>0</v>
      </c>
      <c r="M629" s="423"/>
      <c r="N629" s="423"/>
      <c r="O629" s="423">
        <f>O617-O624</f>
        <v>77875</v>
      </c>
      <c r="P629" s="423"/>
      <c r="Q629" s="423"/>
      <c r="R629" s="423">
        <f>R617+R624</f>
        <v>0</v>
      </c>
      <c r="S629" s="423"/>
      <c r="T629" s="423"/>
      <c r="U629" s="423">
        <f>U617+U624</f>
        <v>0</v>
      </c>
      <c r="V629" s="423"/>
      <c r="W629" s="423"/>
      <c r="X629" s="423">
        <f>X617+X624</f>
        <v>24055</v>
      </c>
      <c r="Y629" s="423"/>
      <c r="Z629" s="423"/>
      <c r="AA629" s="714">
        <v>4095660</v>
      </c>
      <c r="AB629" s="714"/>
    </row>
    <row r="630" spans="1:28" ht="14.25" thickBot="1" thickTop="1">
      <c r="A630" s="6"/>
      <c r="B630" s="21"/>
      <c r="C630" s="21"/>
      <c r="D630" s="21"/>
      <c r="E630" s="21"/>
      <c r="F630" s="139"/>
      <c r="G630" s="139"/>
      <c r="H630" s="139"/>
      <c r="I630" s="137"/>
      <c r="J630" s="137"/>
      <c r="K630" s="137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  <c r="AA630" s="138"/>
      <c r="AB630" s="138"/>
    </row>
    <row r="631" spans="1:28" ht="16.5" customHeight="1" thickBot="1" thickTop="1">
      <c r="A631" s="6"/>
      <c r="B631" s="422" t="s">
        <v>417</v>
      </c>
      <c r="C631" s="422"/>
      <c r="D631" s="422"/>
      <c r="E631" s="422"/>
      <c r="F631" s="423">
        <f>F621-F627</f>
        <v>2535959</v>
      </c>
      <c r="G631" s="423"/>
      <c r="H631" s="423"/>
      <c r="I631" s="423">
        <f>I621-I627</f>
        <v>1352235</v>
      </c>
      <c r="J631" s="423"/>
      <c r="K631" s="423"/>
      <c r="L631" s="423">
        <f>L621+L627</f>
        <v>0</v>
      </c>
      <c r="M631" s="423"/>
      <c r="N631" s="423"/>
      <c r="O631" s="423">
        <f>O621-O627</f>
        <v>69735</v>
      </c>
      <c r="P631" s="423"/>
      <c r="Q631" s="423"/>
      <c r="R631" s="423">
        <f>R621+R627</f>
        <v>0</v>
      </c>
      <c r="S631" s="423"/>
      <c r="T631" s="423"/>
      <c r="U631" s="423">
        <f>U621+U627</f>
        <v>0</v>
      </c>
      <c r="V631" s="423"/>
      <c r="W631" s="423"/>
      <c r="X631" s="423">
        <f>X621+X627</f>
        <v>24055</v>
      </c>
      <c r="Y631" s="423"/>
      <c r="Z631" s="423"/>
      <c r="AA631" s="423">
        <f>AA621-AA627</f>
        <v>3981984</v>
      </c>
      <c r="AB631" s="423"/>
    </row>
    <row r="632" spans="1:28" ht="13.5" thickTop="1">
      <c r="A632" s="6"/>
      <c r="B632" s="178"/>
      <c r="C632" s="178"/>
      <c r="D632" s="178"/>
      <c r="E632" s="178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</row>
    <row r="633" spans="1:28" ht="12.75">
      <c r="A633" s="6"/>
      <c r="B633" s="79" t="s">
        <v>249</v>
      </c>
      <c r="C633" s="61"/>
      <c r="D633" s="61"/>
      <c r="E633" s="60"/>
      <c r="F633" s="60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5"/>
      <c r="T633" s="15"/>
      <c r="U633" s="15"/>
      <c r="V633" s="14"/>
      <c r="W633" s="14"/>
      <c r="X633" s="14"/>
      <c r="Y633" s="15"/>
      <c r="Z633" s="14"/>
      <c r="AA633" s="14"/>
      <c r="AB633" s="14"/>
    </row>
    <row r="634" spans="1:28" ht="12.75">
      <c r="A634" s="6"/>
      <c r="B634" s="61"/>
      <c r="C634" s="61"/>
      <c r="D634" s="61"/>
      <c r="E634" s="60"/>
      <c r="F634" s="60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5"/>
      <c r="T634" s="15"/>
      <c r="U634" s="15"/>
      <c r="V634" s="14"/>
      <c r="W634" s="14"/>
      <c r="X634" s="14"/>
      <c r="Y634" s="15"/>
      <c r="Z634" s="14"/>
      <c r="AA634" s="14"/>
      <c r="AB634" s="14"/>
    </row>
    <row r="635" spans="1:28" ht="12.75">
      <c r="A635" s="6"/>
      <c r="B635" s="69"/>
      <c r="C635" s="38">
        <v>-12</v>
      </c>
      <c r="D635" s="69"/>
      <c r="E635" s="72" t="s">
        <v>250</v>
      </c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8"/>
      <c r="Q635" s="68"/>
      <c r="R635" s="68"/>
      <c r="S635" s="65"/>
      <c r="T635" s="65"/>
      <c r="U635" s="65"/>
      <c r="V635" s="64"/>
      <c r="W635" s="64"/>
      <c r="X635" s="64"/>
      <c r="Y635" s="65"/>
      <c r="Z635" s="64"/>
      <c r="AA635" s="64"/>
      <c r="AB635" s="64"/>
    </row>
    <row r="636" spans="1:28" ht="12.75">
      <c r="A636" s="6"/>
      <c r="B636" s="69"/>
      <c r="C636" s="38"/>
      <c r="D636" s="69"/>
      <c r="E636" s="72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8"/>
      <c r="Q636" s="68"/>
      <c r="R636" s="68"/>
      <c r="S636" s="65"/>
      <c r="T636" s="65"/>
      <c r="U636" s="65"/>
      <c r="V636" s="64"/>
      <c r="W636" s="64"/>
      <c r="X636" s="64"/>
      <c r="Y636" s="65"/>
      <c r="Z636" s="64"/>
      <c r="AA636" s="64"/>
      <c r="AB636" s="64"/>
    </row>
    <row r="637" spans="1:28" ht="12.75">
      <c r="A637" s="6"/>
      <c r="B637" s="69"/>
      <c r="C637" s="38"/>
      <c r="D637" s="69"/>
      <c r="E637" s="72"/>
      <c r="F637" s="69"/>
      <c r="G637" s="69"/>
      <c r="H637" s="69"/>
      <c r="I637" s="69"/>
      <c r="J637" s="69"/>
      <c r="K637" s="69"/>
      <c r="L637" s="69"/>
      <c r="M637" s="639" t="s">
        <v>293</v>
      </c>
      <c r="N637" s="337"/>
      <c r="O637" s="337"/>
      <c r="P637" s="337"/>
      <c r="Q637" s="68"/>
      <c r="R637" s="68"/>
      <c r="S637" s="65"/>
      <c r="T637" s="65"/>
      <c r="U637" s="65"/>
      <c r="V637" s="64"/>
      <c r="W637" s="64"/>
      <c r="X637" s="64"/>
      <c r="Y637" s="65"/>
      <c r="Z637" s="64"/>
      <c r="AA637" s="64"/>
      <c r="AB637" s="64"/>
    </row>
    <row r="638" spans="1:28" ht="12.75">
      <c r="A638" s="6"/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8"/>
      <c r="Q638" s="188"/>
      <c r="R638" s="188"/>
      <c r="S638" s="189"/>
      <c r="T638" s="189"/>
      <c r="U638" s="189"/>
      <c r="V638" s="190"/>
      <c r="W638" s="190"/>
      <c r="X638" s="190"/>
      <c r="Y638" s="189"/>
      <c r="Z638" s="190"/>
      <c r="AA638" s="190"/>
      <c r="AB638" s="190"/>
    </row>
    <row r="639" spans="1:28" ht="69.75" customHeight="1" thickBot="1">
      <c r="A639" s="56"/>
      <c r="B639" s="209"/>
      <c r="C639" s="209"/>
      <c r="D639" s="209"/>
      <c r="E639" s="209"/>
      <c r="F639" s="419" t="s">
        <v>377</v>
      </c>
      <c r="G639" s="419"/>
      <c r="H639" s="419"/>
      <c r="I639" s="270" t="s">
        <v>418</v>
      </c>
      <c r="J639" s="270"/>
      <c r="K639" s="270"/>
      <c r="L639" s="270" t="s">
        <v>419</v>
      </c>
      <c r="M639" s="270"/>
      <c r="N639" s="270"/>
      <c r="O639" s="429" t="s">
        <v>423</v>
      </c>
      <c r="P639" s="429"/>
      <c r="Q639" s="429"/>
      <c r="R639" s="270" t="s">
        <v>420</v>
      </c>
      <c r="S639" s="270"/>
      <c r="T639" s="270"/>
      <c r="U639" s="419" t="s">
        <v>408</v>
      </c>
      <c r="V639" s="419"/>
      <c r="W639" s="419"/>
      <c r="X639" s="270" t="s">
        <v>251</v>
      </c>
      <c r="Y639" s="270"/>
      <c r="Z639" s="270"/>
      <c r="AA639" s="270" t="s">
        <v>252</v>
      </c>
      <c r="AB639" s="270"/>
    </row>
    <row r="640" spans="1:28" ht="17.25" customHeight="1" thickBot="1" thickTop="1">
      <c r="A640" s="47"/>
      <c r="B640" s="420" t="s">
        <v>336</v>
      </c>
      <c r="C640" s="420"/>
      <c r="D640" s="420"/>
      <c r="E640" s="420"/>
      <c r="F640" s="428">
        <v>4425</v>
      </c>
      <c r="G640" s="415"/>
      <c r="H640" s="415"/>
      <c r="I640" s="415"/>
      <c r="J640" s="415"/>
      <c r="K640" s="415"/>
      <c r="L640" s="416"/>
      <c r="M640" s="416"/>
      <c r="N640" s="416"/>
      <c r="O640" s="416"/>
      <c r="P640" s="416"/>
      <c r="Q640" s="416"/>
      <c r="R640" s="634"/>
      <c r="S640" s="634"/>
      <c r="T640" s="634"/>
      <c r="U640" s="491">
        <f>F640</f>
        <v>4425</v>
      </c>
      <c r="V640" s="492"/>
      <c r="W640" s="492"/>
      <c r="X640" s="247" t="s">
        <v>313</v>
      </c>
      <c r="Y640" s="247"/>
      <c r="Z640" s="247"/>
      <c r="AA640" s="247" t="s">
        <v>314</v>
      </c>
      <c r="AB640" s="247"/>
    </row>
    <row r="641" spans="1:28" ht="18" customHeight="1" thickBot="1" thickTop="1">
      <c r="A641" s="47"/>
      <c r="B641" s="731" t="s">
        <v>337</v>
      </c>
      <c r="C641" s="731"/>
      <c r="D641" s="731"/>
      <c r="E641" s="731"/>
      <c r="F641" s="428">
        <v>4425</v>
      </c>
      <c r="G641" s="415"/>
      <c r="H641" s="415"/>
      <c r="I641" s="415"/>
      <c r="J641" s="415"/>
      <c r="K641" s="415"/>
      <c r="L641" s="416"/>
      <c r="M641" s="416"/>
      <c r="N641" s="416"/>
      <c r="O641" s="416"/>
      <c r="P641" s="416"/>
      <c r="Q641" s="416"/>
      <c r="R641" s="634"/>
      <c r="S641" s="634"/>
      <c r="T641" s="634"/>
      <c r="U641" s="491">
        <f>F641</f>
        <v>4425</v>
      </c>
      <c r="V641" s="492"/>
      <c r="W641" s="492"/>
      <c r="X641" s="247" t="s">
        <v>313</v>
      </c>
      <c r="Y641" s="247"/>
      <c r="Z641" s="247"/>
      <c r="AA641" s="247" t="s">
        <v>314</v>
      </c>
      <c r="AB641" s="247"/>
    </row>
    <row r="642" spans="1:28" ht="16.5" customHeight="1" thickBot="1" thickTop="1">
      <c r="A642" s="47"/>
      <c r="B642" s="207"/>
      <c r="C642" s="207"/>
      <c r="D642" s="207"/>
      <c r="E642" s="207"/>
      <c r="F642" s="271">
        <f>SUM(F640:H641)</f>
        <v>8850</v>
      </c>
      <c r="G642" s="271"/>
      <c r="H642" s="271"/>
      <c r="I642" s="271">
        <f>SUM(I640:K641)</f>
        <v>0</v>
      </c>
      <c r="J642" s="271"/>
      <c r="K642" s="271"/>
      <c r="L642" s="271">
        <f>SUM(L640:N641)</f>
        <v>0</v>
      </c>
      <c r="M642" s="271"/>
      <c r="N642" s="271"/>
      <c r="O642" s="271">
        <f>SUM(O640:Q641)</f>
        <v>0</v>
      </c>
      <c r="P642" s="271"/>
      <c r="Q642" s="271"/>
      <c r="R642" s="271">
        <f>SUM(R640:T641)</f>
        <v>0</v>
      </c>
      <c r="S642" s="271"/>
      <c r="T642" s="271"/>
      <c r="U642" s="271">
        <f>SUM(U640:W641)</f>
        <v>8850</v>
      </c>
      <c r="V642" s="271"/>
      <c r="W642" s="271"/>
      <c r="X642" s="598"/>
      <c r="Y642" s="598"/>
      <c r="Z642" s="598"/>
      <c r="AA642" s="598"/>
      <c r="AB642" s="598"/>
    </row>
    <row r="643" spans="1:28" ht="17.25" customHeight="1" thickTop="1">
      <c r="A643" s="3"/>
      <c r="B643" s="183"/>
      <c r="C643" s="183"/>
      <c r="D643" s="183"/>
      <c r="E643" s="183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4"/>
      <c r="Y643" s="184"/>
      <c r="Z643" s="184"/>
      <c r="AA643" s="184"/>
      <c r="AB643" s="184"/>
    </row>
    <row r="644" spans="1:28" ht="15.75" customHeight="1">
      <c r="A644" s="3"/>
      <c r="B644" s="183"/>
      <c r="C644" s="183"/>
      <c r="D644" s="183"/>
      <c r="E644" s="183"/>
      <c r="F644" s="180"/>
      <c r="G644" s="180"/>
      <c r="H644" s="180"/>
      <c r="I644" s="180"/>
      <c r="J644" s="180"/>
      <c r="K644" s="180"/>
      <c r="L644" s="180"/>
      <c r="M644" s="639" t="s">
        <v>306</v>
      </c>
      <c r="N644" s="337"/>
      <c r="O644" s="337"/>
      <c r="P644" s="337"/>
      <c r="Q644" s="180"/>
      <c r="R644" s="180"/>
      <c r="S644" s="180"/>
      <c r="T644" s="180"/>
      <c r="U644" s="180"/>
      <c r="V644" s="180"/>
      <c r="W644" s="180"/>
      <c r="X644" s="184"/>
      <c r="Y644" s="184"/>
      <c r="Z644" s="184"/>
      <c r="AA644" s="184"/>
      <c r="AB644" s="184"/>
    </row>
    <row r="645" spans="1:28" ht="12" customHeight="1">
      <c r="A645" s="84"/>
      <c r="B645" s="185"/>
      <c r="C645" s="185"/>
      <c r="D645" s="185"/>
      <c r="E645" s="185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2"/>
      <c r="Y645" s="182"/>
      <c r="Z645" s="182"/>
      <c r="AA645" s="182"/>
      <c r="AB645" s="182"/>
    </row>
    <row r="646" spans="1:28" ht="68.25" customHeight="1" thickBot="1">
      <c r="A646" s="6"/>
      <c r="B646" s="209"/>
      <c r="C646" s="209"/>
      <c r="D646" s="209"/>
      <c r="E646" s="209"/>
      <c r="F646" s="419" t="s">
        <v>377</v>
      </c>
      <c r="G646" s="419"/>
      <c r="H646" s="419"/>
      <c r="I646" s="270" t="s">
        <v>421</v>
      </c>
      <c r="J646" s="270"/>
      <c r="K646" s="270"/>
      <c r="L646" s="270" t="s">
        <v>422</v>
      </c>
      <c r="M646" s="270"/>
      <c r="N646" s="270"/>
      <c r="O646" s="429" t="s">
        <v>424</v>
      </c>
      <c r="P646" s="429"/>
      <c r="Q646" s="429"/>
      <c r="R646" s="270" t="s">
        <v>425</v>
      </c>
      <c r="S646" s="270"/>
      <c r="T646" s="270"/>
      <c r="U646" s="419" t="s">
        <v>408</v>
      </c>
      <c r="V646" s="419"/>
      <c r="W646" s="419"/>
      <c r="X646" s="270" t="s">
        <v>251</v>
      </c>
      <c r="Y646" s="270"/>
      <c r="Z646" s="270"/>
      <c r="AA646" s="270" t="s">
        <v>252</v>
      </c>
      <c r="AB646" s="270"/>
    </row>
    <row r="647" spans="1:28" ht="15.75" customHeight="1">
      <c r="A647" s="6"/>
      <c r="B647" s="420" t="s">
        <v>336</v>
      </c>
      <c r="C647" s="420"/>
      <c r="D647" s="420"/>
      <c r="E647" s="420"/>
      <c r="F647" s="415">
        <v>6296</v>
      </c>
      <c r="G647" s="415"/>
      <c r="H647" s="415"/>
      <c r="I647" s="415"/>
      <c r="J647" s="415"/>
      <c r="K647" s="415"/>
      <c r="L647" s="416"/>
      <c r="M647" s="416"/>
      <c r="N647" s="416"/>
      <c r="O647" s="416"/>
      <c r="P647" s="416"/>
      <c r="Q647" s="416"/>
      <c r="R647" s="634"/>
      <c r="S647" s="634"/>
      <c r="T647" s="634"/>
      <c r="U647" s="715">
        <f>F647</f>
        <v>6296</v>
      </c>
      <c r="V647" s="715"/>
      <c r="W647" s="715"/>
      <c r="X647" s="247" t="s">
        <v>313</v>
      </c>
      <c r="Y647" s="247"/>
      <c r="Z647" s="247"/>
      <c r="AA647" s="247" t="s">
        <v>314</v>
      </c>
      <c r="AB647" s="247"/>
    </row>
    <row r="648" spans="1:28" ht="17.25" customHeight="1" thickBot="1">
      <c r="A648" s="6"/>
      <c r="B648" s="731" t="s">
        <v>337</v>
      </c>
      <c r="C648" s="731"/>
      <c r="D648" s="731"/>
      <c r="E648" s="731"/>
      <c r="F648" s="415">
        <v>6296</v>
      </c>
      <c r="G648" s="415"/>
      <c r="H648" s="415"/>
      <c r="I648" s="415"/>
      <c r="J648" s="415"/>
      <c r="K648" s="415"/>
      <c r="L648" s="416"/>
      <c r="M648" s="416"/>
      <c r="N648" s="416"/>
      <c r="O648" s="416"/>
      <c r="P648" s="416"/>
      <c r="Q648" s="416"/>
      <c r="R648" s="634"/>
      <c r="S648" s="634"/>
      <c r="T648" s="634"/>
      <c r="U648" s="715">
        <f>F648</f>
        <v>6296</v>
      </c>
      <c r="V648" s="715"/>
      <c r="W648" s="715"/>
      <c r="X648" s="247" t="s">
        <v>313</v>
      </c>
      <c r="Y648" s="247"/>
      <c r="Z648" s="247"/>
      <c r="AA648" s="247" t="s">
        <v>314</v>
      </c>
      <c r="AB648" s="247"/>
    </row>
    <row r="649" spans="1:28" ht="12.75" customHeight="1" thickBot="1" thickTop="1">
      <c r="A649" s="6"/>
      <c r="B649" s="207"/>
      <c r="C649" s="207"/>
      <c r="D649" s="207"/>
      <c r="E649" s="207"/>
      <c r="F649" s="479">
        <f>SUM(F647:H648)</f>
        <v>12592</v>
      </c>
      <c r="G649" s="479"/>
      <c r="H649" s="479"/>
      <c r="I649" s="479">
        <f>SUM(I647:K648)</f>
        <v>0</v>
      </c>
      <c r="J649" s="479"/>
      <c r="K649" s="479"/>
      <c r="L649" s="479">
        <f>SUM(L647:N648)</f>
        <v>0</v>
      </c>
      <c r="M649" s="479"/>
      <c r="N649" s="479"/>
      <c r="O649" s="479">
        <f>SUM(O647:Q648)</f>
        <v>0</v>
      </c>
      <c r="P649" s="479"/>
      <c r="Q649" s="479"/>
      <c r="R649" s="479">
        <f>SUM(R647:T648)</f>
        <v>0</v>
      </c>
      <c r="S649" s="479"/>
      <c r="T649" s="479"/>
      <c r="U649" s="479">
        <f>SUM(U647:W648)</f>
        <v>12592</v>
      </c>
      <c r="V649" s="479"/>
      <c r="W649" s="479"/>
      <c r="X649" s="716"/>
      <c r="Y649" s="716"/>
      <c r="Z649" s="716"/>
      <c r="AA649" s="716"/>
      <c r="AB649" s="716"/>
    </row>
    <row r="650" spans="1:28" ht="12.75" customHeight="1" thickTop="1">
      <c r="A650" s="6"/>
      <c r="B650" s="183"/>
      <c r="C650" s="183"/>
      <c r="D650" s="183"/>
      <c r="E650" s="183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4"/>
      <c r="Y650" s="184"/>
      <c r="Z650" s="184"/>
      <c r="AA650" s="184"/>
      <c r="AB650" s="184"/>
    </row>
    <row r="651" spans="1:28" ht="12.75" customHeight="1">
      <c r="A651" s="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2.75" customHeight="1">
      <c r="A652" s="6"/>
      <c r="B652" s="71"/>
      <c r="C652" s="38">
        <v>-13</v>
      </c>
      <c r="D652" s="6"/>
      <c r="E652" s="38" t="s">
        <v>253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6"/>
      <c r="AB652" s="6"/>
    </row>
    <row r="653" spans="1:28" ht="12.75" customHeight="1">
      <c r="A653" s="6"/>
      <c r="B653" s="71"/>
      <c r="C653" s="38"/>
      <c r="D653" s="6"/>
      <c r="E653" s="38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251" t="s">
        <v>293</v>
      </c>
      <c r="R653" s="251"/>
      <c r="S653" s="251"/>
      <c r="T653" s="251"/>
      <c r="U653" s="251"/>
      <c r="V653" s="251"/>
      <c r="W653" s="14"/>
      <c r="X653" s="251" t="s">
        <v>306</v>
      </c>
      <c r="Y653" s="252"/>
      <c r="Z653" s="252"/>
      <c r="AA653" s="252"/>
      <c r="AB653" s="252"/>
    </row>
    <row r="654" spans="1:28" ht="12.75" customHeight="1">
      <c r="A654" s="6"/>
      <c r="B654" s="59"/>
      <c r="C654" s="59"/>
      <c r="D654" s="6"/>
      <c r="E654" s="6"/>
      <c r="F654" s="6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245">
        <v>39994</v>
      </c>
      <c r="R654" s="246"/>
      <c r="S654" s="246"/>
      <c r="T654" s="382">
        <v>39629</v>
      </c>
      <c r="U654" s="383"/>
      <c r="V654" s="383"/>
      <c r="W654" s="167"/>
      <c r="X654" s="245">
        <v>39994</v>
      </c>
      <c r="Y654" s="246"/>
      <c r="Z654" s="246"/>
      <c r="AA654" s="382">
        <v>39629</v>
      </c>
      <c r="AB654" s="595"/>
    </row>
    <row r="655" spans="1:28" ht="12.75" customHeight="1">
      <c r="A655" s="6"/>
      <c r="B655" s="77" t="s">
        <v>300</v>
      </c>
      <c r="C655" s="379" t="s">
        <v>254</v>
      </c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169"/>
      <c r="Q655" s="578">
        <v>607666</v>
      </c>
      <c r="R655" s="266"/>
      <c r="S655" s="266"/>
      <c r="T655" s="430">
        <v>775530</v>
      </c>
      <c r="U655" s="355"/>
      <c r="V655" s="355"/>
      <c r="W655" s="173"/>
      <c r="X655" s="599">
        <v>864631</v>
      </c>
      <c r="Y655" s="352"/>
      <c r="Z655" s="600"/>
      <c r="AA655" s="596">
        <v>1103480</v>
      </c>
      <c r="AB655" s="597"/>
    </row>
    <row r="656" spans="1:28" ht="12.75" customHeight="1">
      <c r="A656" s="6"/>
      <c r="B656" s="76" t="s">
        <v>301</v>
      </c>
      <c r="C656" s="379" t="s">
        <v>255</v>
      </c>
      <c r="D656" s="379"/>
      <c r="E656" s="379"/>
      <c r="F656" s="379"/>
      <c r="G656" s="379"/>
      <c r="H656" s="379"/>
      <c r="I656" s="379"/>
      <c r="J656" s="379"/>
      <c r="K656" s="379"/>
      <c r="L656" s="379"/>
      <c r="M656" s="379"/>
      <c r="N656" s="379"/>
      <c r="O656" s="379"/>
      <c r="P656" s="170"/>
      <c r="Q656" s="380">
        <v>55448</v>
      </c>
      <c r="R656" s="266"/>
      <c r="S656" s="266"/>
      <c r="T656" s="248">
        <v>2238</v>
      </c>
      <c r="U656" s="355"/>
      <c r="V656" s="355"/>
      <c r="W656" s="51"/>
      <c r="X656" s="235">
        <v>78895</v>
      </c>
      <c r="Y656" s="355"/>
      <c r="Z656" s="717"/>
      <c r="AA656" s="232">
        <v>3184</v>
      </c>
      <c r="AB656" s="232"/>
    </row>
    <row r="657" spans="1:28" ht="12.75" customHeight="1">
      <c r="A657" s="6"/>
      <c r="B657" s="76" t="s">
        <v>302</v>
      </c>
      <c r="C657" s="379" t="s">
        <v>256</v>
      </c>
      <c r="D657" s="379"/>
      <c r="E657" s="379"/>
      <c r="F657" s="379"/>
      <c r="G657" s="379"/>
      <c r="H657" s="379"/>
      <c r="I657" s="379"/>
      <c r="J657" s="379"/>
      <c r="K657" s="379"/>
      <c r="L657" s="379"/>
      <c r="M657" s="379"/>
      <c r="N657" s="379"/>
      <c r="O657" s="379"/>
      <c r="P657" s="170"/>
      <c r="Q657" s="380">
        <v>175438</v>
      </c>
      <c r="R657" s="266"/>
      <c r="S657" s="266"/>
      <c r="T657" s="248">
        <v>137035</v>
      </c>
      <c r="U657" s="355"/>
      <c r="V657" s="355"/>
      <c r="W657" s="51"/>
      <c r="X657" s="235">
        <v>249626</v>
      </c>
      <c r="Y657" s="355"/>
      <c r="Z657" s="717"/>
      <c r="AA657" s="232">
        <v>194983</v>
      </c>
      <c r="AB657" s="232"/>
    </row>
    <row r="658" spans="1:28" ht="12.75" customHeight="1" thickBot="1">
      <c r="A658" s="56"/>
      <c r="B658" s="76" t="s">
        <v>303</v>
      </c>
      <c r="C658" s="379" t="s">
        <v>257</v>
      </c>
      <c r="D658" s="379"/>
      <c r="E658" s="379"/>
      <c r="F658" s="379"/>
      <c r="G658" s="379"/>
      <c r="H658" s="379"/>
      <c r="I658" s="379"/>
      <c r="J658" s="379"/>
      <c r="K658" s="379"/>
      <c r="L658" s="379"/>
      <c r="M658" s="379"/>
      <c r="N658" s="379"/>
      <c r="O658" s="379"/>
      <c r="P658" s="170"/>
      <c r="Q658" s="380">
        <v>33735</v>
      </c>
      <c r="R658" s="380"/>
      <c r="S658" s="387"/>
      <c r="T658" s="248">
        <v>34703</v>
      </c>
      <c r="U658" s="235"/>
      <c r="V658" s="235"/>
      <c r="W658" s="51"/>
      <c r="X658" s="235">
        <v>48000</v>
      </c>
      <c r="Y658" s="235"/>
      <c r="Z658" s="387"/>
      <c r="AA658" s="232">
        <v>49378</v>
      </c>
      <c r="AB658" s="232"/>
    </row>
    <row r="659" spans="1:28" ht="12.75" customHeight="1" thickBot="1" thickTop="1">
      <c r="A659" s="47"/>
      <c r="B659" s="76" t="s">
        <v>304</v>
      </c>
      <c r="C659" s="379" t="s">
        <v>258</v>
      </c>
      <c r="D659" s="379"/>
      <c r="E659" s="379"/>
      <c r="F659" s="379"/>
      <c r="G659" s="379"/>
      <c r="H659" s="379"/>
      <c r="I659" s="379"/>
      <c r="J659" s="379"/>
      <c r="K659" s="379"/>
      <c r="L659" s="379"/>
      <c r="M659" s="379"/>
      <c r="N659" s="379"/>
      <c r="O659" s="379"/>
      <c r="P659" s="170"/>
      <c r="Q659" s="380">
        <v>44382</v>
      </c>
      <c r="R659" s="380"/>
      <c r="S659" s="387"/>
      <c r="T659" s="248">
        <v>40501</v>
      </c>
      <c r="U659" s="235"/>
      <c r="V659" s="235"/>
      <c r="W659" s="51"/>
      <c r="X659" s="235">
        <v>63150</v>
      </c>
      <c r="Y659" s="235"/>
      <c r="Z659" s="387"/>
      <c r="AA659" s="232">
        <v>57628</v>
      </c>
      <c r="AB659" s="232"/>
    </row>
    <row r="660" spans="1:28" ht="12.75" customHeight="1" thickBot="1" thickTop="1">
      <c r="A660" s="47"/>
      <c r="B660" s="76" t="s">
        <v>305</v>
      </c>
      <c r="C660" s="379" t="s">
        <v>226</v>
      </c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170"/>
      <c r="Q660" s="384">
        <v>109215</v>
      </c>
      <c r="R660" s="384"/>
      <c r="S660" s="385"/>
      <c r="T660" s="635">
        <v>125358</v>
      </c>
      <c r="U660" s="384"/>
      <c r="V660" s="384"/>
      <c r="W660" s="51"/>
      <c r="X660" s="384">
        <v>155399</v>
      </c>
      <c r="Y660" s="384"/>
      <c r="Z660" s="385"/>
      <c r="AA660" s="304">
        <v>178368</v>
      </c>
      <c r="AB660" s="304"/>
    </row>
    <row r="661" spans="1:28" ht="12.75" customHeight="1" thickBot="1" thickTop="1">
      <c r="A661" s="47"/>
      <c r="B661" s="164" t="s">
        <v>170</v>
      </c>
      <c r="C661" s="164"/>
      <c r="D661" s="381"/>
      <c r="E661" s="381"/>
      <c r="F661" s="381"/>
      <c r="G661" s="381"/>
      <c r="H661" s="381"/>
      <c r="I661" s="381"/>
      <c r="J661" s="381"/>
      <c r="K661" s="381"/>
      <c r="L661" s="381"/>
      <c r="M661" s="381"/>
      <c r="N661" s="381"/>
      <c r="O661" s="381"/>
      <c r="P661" s="164"/>
      <c r="Q661" s="386">
        <f>SUM(Q655:Q660)</f>
        <v>1025884</v>
      </c>
      <c r="R661" s="348"/>
      <c r="S661" s="348"/>
      <c r="T661" s="432">
        <f>SUM(T655:T660)</f>
        <v>1115365</v>
      </c>
      <c r="U661" s="348"/>
      <c r="V661" s="348"/>
      <c r="W661" s="55"/>
      <c r="X661" s="386">
        <f>SUM(X655:X660)</f>
        <v>1459701</v>
      </c>
      <c r="Y661" s="348"/>
      <c r="Z661" s="348"/>
      <c r="AA661" s="432">
        <f>SUM(AA655:AA660)</f>
        <v>1587021</v>
      </c>
      <c r="AB661" s="386"/>
    </row>
    <row r="662" spans="1:28" ht="12.75" customHeight="1" thickTop="1">
      <c r="A662" s="3"/>
      <c r="B662" s="59"/>
      <c r="C662" s="59"/>
      <c r="D662" s="59"/>
      <c r="E662" s="70"/>
      <c r="F662" s="6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5"/>
      <c r="T662" s="15"/>
      <c r="U662" s="15"/>
      <c r="V662" s="14"/>
      <c r="W662" s="14"/>
      <c r="X662" s="14"/>
      <c r="Y662" s="15"/>
      <c r="Z662" s="78"/>
      <c r="AA662" s="14"/>
      <c r="AB662" s="14"/>
    </row>
    <row r="663" spans="1:28" ht="12.75" customHeight="1">
      <c r="A663" s="3"/>
      <c r="B663" s="59"/>
      <c r="C663" s="61" t="s">
        <v>341</v>
      </c>
      <c r="D663" s="61"/>
      <c r="E663" s="60"/>
      <c r="F663" s="75"/>
      <c r="G663" s="67"/>
      <c r="H663" s="67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5"/>
      <c r="T663" s="15"/>
      <c r="U663" s="15"/>
      <c r="V663" s="14"/>
      <c r="W663" s="14"/>
      <c r="X663" s="14"/>
      <c r="Y663" s="15"/>
      <c r="Z663" s="78"/>
      <c r="AA663" s="14"/>
      <c r="AB663" s="14"/>
    </row>
    <row r="664" spans="1:28" ht="12.75" customHeight="1">
      <c r="A664" s="3"/>
      <c r="B664" s="59"/>
      <c r="C664" s="288" t="s">
        <v>342</v>
      </c>
      <c r="D664" s="288"/>
      <c r="E664" s="288"/>
      <c r="F664" s="288"/>
      <c r="G664" s="288"/>
      <c r="H664" s="288"/>
      <c r="I664" s="14"/>
      <c r="J664" s="14"/>
      <c r="K664" s="14"/>
      <c r="L664" s="14"/>
      <c r="M664" s="14"/>
      <c r="N664" s="14"/>
      <c r="O664" s="14"/>
      <c r="P664" s="14"/>
      <c r="Q664" s="265"/>
      <c r="R664" s="426"/>
      <c r="S664" s="433"/>
      <c r="T664" s="378">
        <v>13577</v>
      </c>
      <c r="U664" s="378"/>
      <c r="V664" s="378"/>
      <c r="W664" s="14"/>
      <c r="X664" s="265"/>
      <c r="Y664" s="426"/>
      <c r="Z664" s="433"/>
      <c r="AA664" s="431">
        <v>19318</v>
      </c>
      <c r="AB664" s="426"/>
    </row>
    <row r="665" spans="1:28" ht="12.75" customHeight="1">
      <c r="A665" s="3"/>
      <c r="B665" s="59"/>
      <c r="C665" s="288" t="s">
        <v>343</v>
      </c>
      <c r="D665" s="288"/>
      <c r="E665" s="288"/>
      <c r="F665" s="288"/>
      <c r="G665" s="288"/>
      <c r="H665" s="288"/>
      <c r="I665" s="14"/>
      <c r="J665" s="14"/>
      <c r="K665" s="14"/>
      <c r="L665" s="14"/>
      <c r="M665" s="14"/>
      <c r="N665" s="14"/>
      <c r="O665" s="14"/>
      <c r="P665" s="14"/>
      <c r="Q665" s="265">
        <v>348500</v>
      </c>
      <c r="R665" s="426"/>
      <c r="S665" s="433"/>
      <c r="T665" s="265">
        <v>330763</v>
      </c>
      <c r="U665" s="426"/>
      <c r="V665" s="426"/>
      <c r="W665" s="14"/>
      <c r="X665" s="265">
        <v>495871</v>
      </c>
      <c r="Y665" s="426"/>
      <c r="Z665" s="433"/>
      <c r="AA665" s="265">
        <v>470634</v>
      </c>
      <c r="AB665" s="426"/>
    </row>
    <row r="666" spans="1:28" ht="12.75" customHeight="1">
      <c r="A666" s="3"/>
      <c r="B666" s="59"/>
      <c r="C666" s="288" t="s">
        <v>354</v>
      </c>
      <c r="D666" s="288"/>
      <c r="E666" s="288"/>
      <c r="F666" s="288"/>
      <c r="G666" s="166"/>
      <c r="H666" s="166"/>
      <c r="I666" s="14"/>
      <c r="J666" s="14"/>
      <c r="K666" s="14"/>
      <c r="L666" s="14"/>
      <c r="M666" s="14"/>
      <c r="N666" s="14"/>
      <c r="O666" s="14"/>
      <c r="P666" s="14"/>
      <c r="Q666" s="267">
        <v>471</v>
      </c>
      <c r="R666" s="267"/>
      <c r="S666" s="268"/>
      <c r="T666" s="264"/>
      <c r="U666" s="267"/>
      <c r="V666" s="267"/>
      <c r="W666" s="14"/>
      <c r="X666" s="267">
        <v>670</v>
      </c>
      <c r="Y666" s="267"/>
      <c r="Z666" s="268"/>
      <c r="AA666" s="264"/>
      <c r="AB666" s="267"/>
    </row>
    <row r="667" spans="1:28" ht="12.75" customHeight="1">
      <c r="A667" s="3"/>
      <c r="B667" s="164" t="s">
        <v>170</v>
      </c>
      <c r="C667" s="59"/>
      <c r="D667" s="59"/>
      <c r="E667" s="70"/>
      <c r="F667" s="6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427">
        <f>SUM(Q665:Q666)</f>
        <v>348971</v>
      </c>
      <c r="R667" s="333"/>
      <c r="S667" s="334"/>
      <c r="T667" s="427">
        <f>T664+T665</f>
        <v>344340</v>
      </c>
      <c r="U667" s="333"/>
      <c r="V667" s="333"/>
      <c r="W667" s="14"/>
      <c r="X667" s="427">
        <f>SUM(X665:X666)</f>
        <v>496541</v>
      </c>
      <c r="Y667" s="333"/>
      <c r="Z667" s="334"/>
      <c r="AA667" s="427">
        <f>AA664+AA665</f>
        <v>489952</v>
      </c>
      <c r="AB667" s="333"/>
    </row>
    <row r="668" spans="1:28" ht="15.75" customHeight="1">
      <c r="A668" s="208"/>
      <c r="B668" s="67"/>
      <c r="C668" s="67"/>
      <c r="D668" s="67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5"/>
      <c r="T668" s="15"/>
      <c r="U668" s="15"/>
      <c r="V668" s="14"/>
      <c r="W668" s="14"/>
      <c r="X668" s="14"/>
      <c r="Y668" s="15"/>
      <c r="Z668" s="62"/>
      <c r="AA668" s="14"/>
      <c r="AB668" s="14"/>
    </row>
    <row r="669" spans="1:28" ht="15" customHeight="1" thickBot="1">
      <c r="A669" s="208"/>
      <c r="B669" s="37"/>
      <c r="C669" s="38">
        <v>-15</v>
      </c>
      <c r="D669" s="37"/>
      <c r="E669" s="736" t="s">
        <v>259</v>
      </c>
      <c r="F669" s="736"/>
      <c r="G669" s="736"/>
      <c r="H669" s="736"/>
      <c r="I669" s="736"/>
      <c r="J669" s="736"/>
      <c r="K669" s="736"/>
      <c r="L669" s="736"/>
      <c r="M669" s="736"/>
      <c r="N669" s="736"/>
      <c r="O669" s="736"/>
      <c r="P669" s="14"/>
      <c r="Q669" s="14"/>
      <c r="R669" s="14"/>
      <c r="S669" s="15"/>
      <c r="T669" s="15"/>
      <c r="U669" s="15"/>
      <c r="V669" s="14"/>
      <c r="W669" s="14"/>
      <c r="X669" s="14"/>
      <c r="Y669" s="15"/>
      <c r="Z669" s="14"/>
      <c r="AA669" s="14"/>
      <c r="AB669" s="14"/>
    </row>
    <row r="670" spans="1:28" ht="15" customHeight="1" thickBot="1" thickTop="1">
      <c r="A670" s="207" t="s">
        <v>170</v>
      </c>
      <c r="B670" s="37"/>
      <c r="C670" s="38"/>
      <c r="D670" s="37"/>
      <c r="E670" s="38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251" t="s">
        <v>293</v>
      </c>
      <c r="R670" s="251"/>
      <c r="S670" s="251"/>
      <c r="T670" s="251"/>
      <c r="U670" s="251"/>
      <c r="V670" s="251"/>
      <c r="W670" s="14"/>
      <c r="X670" s="251" t="s">
        <v>306</v>
      </c>
      <c r="Y670" s="252"/>
      <c r="Z670" s="252"/>
      <c r="AA670" s="252"/>
      <c r="AB670" s="252"/>
    </row>
    <row r="671" spans="1:28" ht="12" customHeight="1" thickTop="1">
      <c r="A671" s="183"/>
      <c r="B671" s="67"/>
      <c r="C671" s="67"/>
      <c r="D671" s="67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361" t="s">
        <v>408</v>
      </c>
      <c r="R671" s="246"/>
      <c r="S671" s="246"/>
      <c r="T671" s="413" t="s">
        <v>370</v>
      </c>
      <c r="U671" s="383"/>
      <c r="V671" s="383"/>
      <c r="W671" s="167"/>
      <c r="X671" s="361" t="s">
        <v>408</v>
      </c>
      <c r="Y671" s="246"/>
      <c r="Z671" s="246"/>
      <c r="AA671" s="413" t="s">
        <v>370</v>
      </c>
      <c r="AB671" s="414"/>
    </row>
    <row r="672" spans="1:28" ht="15" customHeight="1">
      <c r="A672" s="183"/>
      <c r="B672" s="374" t="s">
        <v>259</v>
      </c>
      <c r="C672" s="374"/>
      <c r="D672" s="374"/>
      <c r="E672" s="374"/>
      <c r="F672" s="374"/>
      <c r="G672" s="374"/>
      <c r="H672" s="374"/>
      <c r="I672" s="374"/>
      <c r="J672" s="374"/>
      <c r="K672" s="374"/>
      <c r="L672" s="374"/>
      <c r="M672" s="374"/>
      <c r="N672" s="374"/>
      <c r="O672" s="374"/>
      <c r="P672" s="168"/>
      <c r="Q672" s="265">
        <v>1854474</v>
      </c>
      <c r="R672" s="266"/>
      <c r="S672" s="266"/>
      <c r="T672" s="365">
        <v>1977260</v>
      </c>
      <c r="U672" s="355"/>
      <c r="V672" s="355"/>
      <c r="W672" s="173"/>
      <c r="X672" s="265">
        <v>2638679</v>
      </c>
      <c r="Y672" s="266"/>
      <c r="Z672" s="266"/>
      <c r="AA672" s="261">
        <v>2813388</v>
      </c>
      <c r="AB672" s="262"/>
    </row>
    <row r="673" spans="1:28" ht="17.25" customHeight="1" thickBot="1">
      <c r="A673" s="209"/>
      <c r="B673" s="381" t="s">
        <v>260</v>
      </c>
      <c r="C673" s="381"/>
      <c r="D673" s="381"/>
      <c r="E673" s="381"/>
      <c r="F673" s="381"/>
      <c r="G673" s="381"/>
      <c r="H673" s="381"/>
      <c r="I673" s="381"/>
      <c r="J673" s="381"/>
      <c r="K673" s="381"/>
      <c r="L673" s="381"/>
      <c r="M673" s="381"/>
      <c r="N673" s="381"/>
      <c r="O673" s="381"/>
      <c r="P673" s="164"/>
      <c r="Q673" s="345">
        <f>SUM(Q672:S672)</f>
        <v>1854474</v>
      </c>
      <c r="R673" s="348"/>
      <c r="S673" s="348"/>
      <c r="T673" s="347">
        <f>SUM(T672:V672)</f>
        <v>1977260</v>
      </c>
      <c r="U673" s="348"/>
      <c r="V673" s="348"/>
      <c r="W673" s="55"/>
      <c r="X673" s="345">
        <f>SUM(X672:Z672)</f>
        <v>2638679</v>
      </c>
      <c r="Y673" s="348"/>
      <c r="Z673" s="348"/>
      <c r="AA673" s="347">
        <f>SUM(AA672:AB672)</f>
        <v>2813388</v>
      </c>
      <c r="AB673" s="345"/>
    </row>
    <row r="674" spans="1:28" ht="12.75" customHeight="1">
      <c r="A674" s="208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55"/>
      <c r="W674" s="55"/>
      <c r="X674" s="55"/>
      <c r="Y674" s="15"/>
      <c r="Z674" s="55"/>
      <c r="AA674" s="55"/>
      <c r="AB674" s="55"/>
    </row>
    <row r="675" spans="1:28" ht="13.5" customHeight="1">
      <c r="A675" s="208"/>
      <c r="B675" s="164"/>
      <c r="C675" s="38">
        <v>-16</v>
      </c>
      <c r="D675" s="164"/>
      <c r="E675" s="381" t="s">
        <v>430</v>
      </c>
      <c r="F675" s="381"/>
      <c r="G675" s="381"/>
      <c r="H675" s="381"/>
      <c r="I675" s="381"/>
      <c r="J675" s="381"/>
      <c r="K675" s="381"/>
      <c r="L675" s="381"/>
      <c r="M675" s="381"/>
      <c r="N675" s="381"/>
      <c r="O675" s="381"/>
      <c r="P675" s="164"/>
      <c r="Q675" s="251" t="s">
        <v>293</v>
      </c>
      <c r="R675" s="251"/>
      <c r="S675" s="251"/>
      <c r="T675" s="251"/>
      <c r="U675" s="251"/>
      <c r="V675" s="251"/>
      <c r="W675" s="14"/>
      <c r="X675" s="251" t="s">
        <v>306</v>
      </c>
      <c r="Y675" s="252"/>
      <c r="Z675" s="252"/>
      <c r="AA675" s="252"/>
      <c r="AB675" s="252"/>
    </row>
    <row r="676" spans="1:28" ht="11.25" customHeight="1">
      <c r="A676" s="208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361" t="s">
        <v>408</v>
      </c>
      <c r="R676" s="246"/>
      <c r="S676" s="246"/>
      <c r="T676" s="413" t="s">
        <v>370</v>
      </c>
      <c r="U676" s="383"/>
      <c r="V676" s="383"/>
      <c r="W676" s="167"/>
      <c r="X676" s="361" t="s">
        <v>408</v>
      </c>
      <c r="Y676" s="246"/>
      <c r="Z676" s="246"/>
      <c r="AA676" s="413" t="s">
        <v>370</v>
      </c>
      <c r="AB676" s="414"/>
    </row>
    <row r="677" spans="1:28" ht="12.75" customHeight="1">
      <c r="A677" s="208"/>
      <c r="B677" s="228" t="s">
        <v>342</v>
      </c>
      <c r="C677" s="228"/>
      <c r="D677" s="228"/>
      <c r="E677" s="228"/>
      <c r="F677" s="228"/>
      <c r="G677" s="228"/>
      <c r="H677" s="228"/>
      <c r="I677" s="164"/>
      <c r="J677" s="164"/>
      <c r="K677" s="164"/>
      <c r="L677" s="164"/>
      <c r="M677" s="164"/>
      <c r="N677" s="164"/>
      <c r="O677" s="164"/>
      <c r="P677" s="164"/>
      <c r="Q677" s="265">
        <v>343889</v>
      </c>
      <c r="R677" s="266"/>
      <c r="S677" s="266"/>
      <c r="T677" s="365"/>
      <c r="U677" s="355"/>
      <c r="V677" s="355"/>
      <c r="W677" s="173"/>
      <c r="X677" s="265">
        <v>489310</v>
      </c>
      <c r="Y677" s="266"/>
      <c r="Z677" s="266"/>
      <c r="AA677" s="261"/>
      <c r="AB677" s="262"/>
    </row>
    <row r="678" spans="1:28" ht="15" customHeight="1" thickBot="1">
      <c r="A678" s="208"/>
      <c r="B678" s="381" t="s">
        <v>170</v>
      </c>
      <c r="C678" s="381"/>
      <c r="D678" s="381"/>
      <c r="E678" s="381"/>
      <c r="F678" s="381"/>
      <c r="G678" s="381"/>
      <c r="H678" s="381"/>
      <c r="I678" s="381"/>
      <c r="J678" s="381"/>
      <c r="K678" s="381"/>
      <c r="L678" s="381"/>
      <c r="M678" s="381"/>
      <c r="N678" s="381"/>
      <c r="O678" s="381"/>
      <c r="P678" s="164"/>
      <c r="Q678" s="345">
        <f>SUM(Q677:S677)</f>
        <v>343889</v>
      </c>
      <c r="R678" s="348"/>
      <c r="S678" s="348"/>
      <c r="T678" s="347">
        <f>SUM(T677:V677)</f>
        <v>0</v>
      </c>
      <c r="U678" s="348"/>
      <c r="V678" s="348"/>
      <c r="W678" s="55"/>
      <c r="X678" s="345">
        <f>SUM(X677:Z677)</f>
        <v>489310</v>
      </c>
      <c r="Y678" s="348"/>
      <c r="Z678" s="348"/>
      <c r="AA678" s="347">
        <f>SUM(AA677:AB677)</f>
        <v>0</v>
      </c>
      <c r="AB678" s="345"/>
    </row>
    <row r="679" spans="1:28" ht="11.25" customHeight="1" thickTop="1">
      <c r="A679" s="208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55"/>
      <c r="R679" s="227"/>
      <c r="S679" s="227"/>
      <c r="T679" s="55"/>
      <c r="U679" s="227"/>
      <c r="V679" s="227"/>
      <c r="W679" s="55"/>
      <c r="X679" s="55"/>
      <c r="Y679" s="227"/>
      <c r="Z679" s="227"/>
      <c r="AA679" s="55"/>
      <c r="AB679" s="55"/>
    </row>
    <row r="680" spans="1:28" ht="18.75" customHeight="1" thickBot="1">
      <c r="A680" s="208"/>
      <c r="B680" s="37"/>
      <c r="C680" s="38">
        <v>-17</v>
      </c>
      <c r="D680" s="37"/>
      <c r="E680" s="38" t="s">
        <v>79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251" t="s">
        <v>293</v>
      </c>
      <c r="R680" s="251"/>
      <c r="S680" s="251"/>
      <c r="T680" s="251"/>
      <c r="U680" s="251"/>
      <c r="V680" s="251"/>
      <c r="W680" s="14"/>
      <c r="X680" s="251" t="s">
        <v>306</v>
      </c>
      <c r="Y680" s="252"/>
      <c r="Z680" s="252"/>
      <c r="AA680" s="252"/>
      <c r="AB680" s="252"/>
    </row>
    <row r="681" spans="1:28" ht="18.75" customHeight="1" thickBot="1" thickTop="1">
      <c r="A681" s="207"/>
      <c r="B681" s="37"/>
      <c r="C681" s="38"/>
      <c r="D681" s="37"/>
      <c r="E681" s="38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361" t="s">
        <v>408</v>
      </c>
      <c r="R681" s="246"/>
      <c r="S681" s="246"/>
      <c r="T681" s="413" t="s">
        <v>370</v>
      </c>
      <c r="U681" s="383"/>
      <c r="V681" s="383"/>
      <c r="W681" s="14"/>
      <c r="X681" s="361" t="s">
        <v>408</v>
      </c>
      <c r="Y681" s="246"/>
      <c r="Z681" s="246"/>
      <c r="AA681" s="413" t="s">
        <v>370</v>
      </c>
      <c r="AB681" s="414"/>
    </row>
    <row r="682" spans="1:28" ht="15" customHeight="1" thickTop="1">
      <c r="A682" s="183"/>
      <c r="B682" s="374" t="s">
        <v>261</v>
      </c>
      <c r="C682" s="374"/>
      <c r="D682" s="374"/>
      <c r="E682" s="374"/>
      <c r="F682" s="374"/>
      <c r="G682" s="374"/>
      <c r="H682" s="374"/>
      <c r="I682" s="374"/>
      <c r="J682" s="374"/>
      <c r="K682" s="374"/>
      <c r="L682" s="374"/>
      <c r="M682" s="374"/>
      <c r="N682" s="374"/>
      <c r="O682" s="374"/>
      <c r="P682" s="168"/>
      <c r="Q682" s="417">
        <v>30703</v>
      </c>
      <c r="R682" s="418"/>
      <c r="S682" s="418"/>
      <c r="T682" s="259">
        <v>8923</v>
      </c>
      <c r="U682" s="260"/>
      <c r="V682" s="260"/>
      <c r="W682" s="172"/>
      <c r="X682" s="265">
        <v>43686</v>
      </c>
      <c r="Y682" s="418"/>
      <c r="Z682" s="418"/>
      <c r="AA682" s="376">
        <v>12696</v>
      </c>
      <c r="AB682" s="377"/>
    </row>
    <row r="683" spans="1:28" ht="15" customHeight="1">
      <c r="A683" s="9"/>
      <c r="B683" s="374" t="s">
        <v>262</v>
      </c>
      <c r="C683" s="374"/>
      <c r="D683" s="374"/>
      <c r="E683" s="374"/>
      <c r="F683" s="374"/>
      <c r="G683" s="374"/>
      <c r="H683" s="374"/>
      <c r="I683" s="374"/>
      <c r="J683" s="374"/>
      <c r="K683" s="374"/>
      <c r="L683" s="374"/>
      <c r="M683" s="374"/>
      <c r="N683" s="374"/>
      <c r="O683" s="374"/>
      <c r="P683" s="168"/>
      <c r="Q683" s="417">
        <v>17371</v>
      </c>
      <c r="R683" s="418"/>
      <c r="S683" s="418"/>
      <c r="T683" s="259">
        <v>22027</v>
      </c>
      <c r="U683" s="260"/>
      <c r="V683" s="260"/>
      <c r="W683" s="172"/>
      <c r="X683" s="265">
        <v>24717</v>
      </c>
      <c r="Y683" s="418"/>
      <c r="Z683" s="418"/>
      <c r="AA683" s="376">
        <v>31342</v>
      </c>
      <c r="AB683" s="377"/>
    </row>
    <row r="684" spans="1:28" ht="13.5" customHeight="1">
      <c r="A684" s="6"/>
      <c r="B684" s="374" t="s">
        <v>263</v>
      </c>
      <c r="C684" s="374"/>
      <c r="D684" s="374"/>
      <c r="E684" s="374"/>
      <c r="F684" s="374"/>
      <c r="G684" s="374"/>
      <c r="H684" s="374"/>
      <c r="I684" s="374"/>
      <c r="J684" s="374"/>
      <c r="K684" s="374"/>
      <c r="L684" s="374"/>
      <c r="M684" s="374"/>
      <c r="N684" s="374"/>
      <c r="O684" s="374"/>
      <c r="P684" s="168"/>
      <c r="Q684" s="417"/>
      <c r="R684" s="418"/>
      <c r="S684" s="418"/>
      <c r="T684" s="259">
        <v>3807</v>
      </c>
      <c r="U684" s="260"/>
      <c r="V684" s="260"/>
      <c r="W684" s="172"/>
      <c r="X684" s="265"/>
      <c r="Y684" s="418"/>
      <c r="Z684" s="418"/>
      <c r="AA684" s="376">
        <v>5417</v>
      </c>
      <c r="AB684" s="377"/>
    </row>
    <row r="685" spans="1:28" ht="13.5" customHeight="1">
      <c r="A685" s="6"/>
      <c r="B685" s="374" t="s">
        <v>264</v>
      </c>
      <c r="C685" s="374"/>
      <c r="D685" s="374"/>
      <c r="E685" s="374"/>
      <c r="F685" s="374"/>
      <c r="G685" s="374"/>
      <c r="H685" s="374"/>
      <c r="I685" s="374"/>
      <c r="J685" s="374"/>
      <c r="K685" s="374"/>
      <c r="L685" s="374"/>
      <c r="M685" s="374"/>
      <c r="N685" s="374"/>
      <c r="O685" s="374"/>
      <c r="P685" s="168"/>
      <c r="Q685" s="417">
        <v>10816</v>
      </c>
      <c r="R685" s="418"/>
      <c r="S685" s="418"/>
      <c r="T685" s="737">
        <v>3207</v>
      </c>
      <c r="U685" s="260"/>
      <c r="V685" s="260"/>
      <c r="W685" s="172"/>
      <c r="X685" s="265">
        <v>15390</v>
      </c>
      <c r="Y685" s="418"/>
      <c r="Z685" s="418"/>
      <c r="AA685" s="721">
        <v>4563</v>
      </c>
      <c r="AB685" s="722"/>
    </row>
    <row r="686" spans="1:28" ht="13.5" customHeight="1">
      <c r="A686" s="6"/>
      <c r="B686" s="374" t="s">
        <v>226</v>
      </c>
      <c r="C686" s="374"/>
      <c r="D686" s="374"/>
      <c r="E686" s="374"/>
      <c r="F686" s="374"/>
      <c r="G686" s="374"/>
      <c r="H686" s="374"/>
      <c r="I686" s="374"/>
      <c r="J686" s="374"/>
      <c r="K686" s="374"/>
      <c r="L686" s="374"/>
      <c r="M686" s="374"/>
      <c r="N686" s="374"/>
      <c r="O686" s="374"/>
      <c r="P686" s="168"/>
      <c r="Q686" s="738">
        <v>6095</v>
      </c>
      <c r="R686" s="738"/>
      <c r="S686" s="739"/>
      <c r="T686" s="740"/>
      <c r="U686" s="741"/>
      <c r="V686" s="741"/>
      <c r="W686" s="172"/>
      <c r="X686" s="267">
        <v>8672</v>
      </c>
      <c r="Y686" s="267"/>
      <c r="Z686" s="268"/>
      <c r="AA686" s="719"/>
      <c r="AB686" s="720"/>
    </row>
    <row r="687" spans="1:28" ht="14.25" customHeight="1" thickBot="1">
      <c r="A687" s="6"/>
      <c r="B687" s="381" t="s">
        <v>170</v>
      </c>
      <c r="C687" s="381"/>
      <c r="D687" s="381"/>
      <c r="E687" s="381"/>
      <c r="F687" s="381"/>
      <c r="G687" s="381"/>
      <c r="H687" s="381"/>
      <c r="I687" s="381"/>
      <c r="J687" s="381"/>
      <c r="K687" s="381"/>
      <c r="L687" s="381"/>
      <c r="M687" s="381"/>
      <c r="N687" s="381"/>
      <c r="O687" s="381"/>
      <c r="P687" s="164"/>
      <c r="Q687" s="345">
        <f>SUM(Q682:S686)</f>
        <v>64985</v>
      </c>
      <c r="R687" s="345"/>
      <c r="S687" s="345"/>
      <c r="T687" s="347">
        <f>SUM(T682:V685)</f>
        <v>37964</v>
      </c>
      <c r="U687" s="345"/>
      <c r="V687" s="345"/>
      <c r="W687" s="55"/>
      <c r="X687" s="345">
        <f>SUM(X682:Z686)</f>
        <v>92465</v>
      </c>
      <c r="Y687" s="718"/>
      <c r="Z687" s="718"/>
      <c r="AA687" s="347">
        <f>SUM(AA682:AB685)</f>
        <v>54018</v>
      </c>
      <c r="AB687" s="345"/>
    </row>
    <row r="688" spans="1:28" ht="14.25" customHeight="1" thickTop="1">
      <c r="A688" s="6"/>
      <c r="B688" s="40"/>
      <c r="C688" s="40"/>
      <c r="D688" s="40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4.25" customHeight="1">
      <c r="A689" s="6"/>
      <c r="B689" s="80"/>
      <c r="C689" s="38">
        <v>-18</v>
      </c>
      <c r="D689" s="80"/>
      <c r="E689" s="38" t="s">
        <v>265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6"/>
      <c r="AA689" s="6"/>
      <c r="AB689" s="6"/>
    </row>
    <row r="690" spans="1:28" ht="14.25" customHeight="1">
      <c r="A690" s="6"/>
      <c r="B690" s="80"/>
      <c r="C690" s="80"/>
      <c r="D690" s="80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51" t="s">
        <v>293</v>
      </c>
      <c r="R690" s="251"/>
      <c r="S690" s="251"/>
      <c r="T690" s="251"/>
      <c r="U690" s="251"/>
      <c r="V690" s="251"/>
      <c r="W690" s="14"/>
      <c r="X690" s="251" t="s">
        <v>306</v>
      </c>
      <c r="Y690" s="412"/>
      <c r="Z690" s="412"/>
      <c r="AA690" s="412"/>
      <c r="AB690" s="412"/>
    </row>
    <row r="691" spans="1:28" ht="14.25" customHeight="1">
      <c r="A691" s="6"/>
      <c r="B691" s="80"/>
      <c r="C691" s="80"/>
      <c r="D691" s="80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361" t="s">
        <v>408</v>
      </c>
      <c r="R691" s="246"/>
      <c r="S691" s="246"/>
      <c r="T691" s="413" t="s">
        <v>370</v>
      </c>
      <c r="U691" s="383"/>
      <c r="V691" s="383"/>
      <c r="W691" s="167"/>
      <c r="X691" s="361" t="s">
        <v>408</v>
      </c>
      <c r="Y691" s="246"/>
      <c r="Z691" s="246"/>
      <c r="AA691" s="413" t="s">
        <v>370</v>
      </c>
      <c r="AB691" s="414"/>
    </row>
    <row r="692" spans="1:28" ht="14.25" customHeight="1">
      <c r="A692" s="6"/>
      <c r="B692" s="374" t="s">
        <v>266</v>
      </c>
      <c r="C692" s="374"/>
      <c r="D692" s="374"/>
      <c r="E692" s="374"/>
      <c r="F692" s="374"/>
      <c r="G692" s="374"/>
      <c r="H692" s="374"/>
      <c r="I692" s="374"/>
      <c r="J692" s="374"/>
      <c r="K692" s="374"/>
      <c r="L692" s="374"/>
      <c r="M692" s="374"/>
      <c r="N692" s="374"/>
      <c r="O692" s="374"/>
      <c r="P692" s="168"/>
      <c r="Q692" s="263">
        <v>6501</v>
      </c>
      <c r="R692" s="266"/>
      <c r="S692" s="266"/>
      <c r="T692" s="354">
        <v>6204</v>
      </c>
      <c r="U692" s="355"/>
      <c r="V692" s="355"/>
      <c r="W692" s="51"/>
      <c r="X692" s="263">
        <v>9250</v>
      </c>
      <c r="Y692" s="266"/>
      <c r="Z692" s="266"/>
      <c r="AA692" s="261">
        <v>8828</v>
      </c>
      <c r="AB692" s="262"/>
    </row>
    <row r="693" spans="1:28" ht="14.25" customHeight="1">
      <c r="A693" s="6"/>
      <c r="B693" s="374" t="s">
        <v>267</v>
      </c>
      <c r="C693" s="374"/>
      <c r="D693" s="374"/>
      <c r="E693" s="374"/>
      <c r="F693" s="374"/>
      <c r="G693" s="374"/>
      <c r="H693" s="374"/>
      <c r="I693" s="374"/>
      <c r="J693" s="374"/>
      <c r="K693" s="374"/>
      <c r="L693" s="374"/>
      <c r="M693" s="374"/>
      <c r="N693" s="374"/>
      <c r="O693" s="374"/>
      <c r="P693" s="168"/>
      <c r="Q693" s="263">
        <v>490</v>
      </c>
      <c r="R693" s="266"/>
      <c r="S693" s="266"/>
      <c r="T693" s="354">
        <v>363</v>
      </c>
      <c r="U693" s="355"/>
      <c r="V693" s="355"/>
      <c r="W693" s="173"/>
      <c r="X693" s="263">
        <v>697</v>
      </c>
      <c r="Y693" s="266"/>
      <c r="Z693" s="266"/>
      <c r="AA693" s="638">
        <v>517</v>
      </c>
      <c r="AB693" s="377"/>
    </row>
    <row r="694" spans="1:28" ht="14.25" customHeight="1">
      <c r="A694" s="6"/>
      <c r="B694" s="374" t="s">
        <v>268</v>
      </c>
      <c r="C694" s="374"/>
      <c r="D694" s="374"/>
      <c r="E694" s="374"/>
      <c r="F694" s="374"/>
      <c r="G694" s="374"/>
      <c r="H694" s="374"/>
      <c r="I694" s="374"/>
      <c r="J694" s="374"/>
      <c r="K694" s="374"/>
      <c r="L694" s="374"/>
      <c r="M694" s="374"/>
      <c r="N694" s="374"/>
      <c r="O694" s="374"/>
      <c r="P694" s="168"/>
      <c r="Q694" s="263">
        <v>1336</v>
      </c>
      <c r="R694" s="266"/>
      <c r="S694" s="266"/>
      <c r="T694" s="354">
        <v>1467</v>
      </c>
      <c r="U694" s="355"/>
      <c r="V694" s="355"/>
      <c r="W694" s="51"/>
      <c r="X694" s="263">
        <v>1901</v>
      </c>
      <c r="Y694" s="266"/>
      <c r="Z694" s="266"/>
      <c r="AA694" s="359">
        <v>2087</v>
      </c>
      <c r="AB694" s="283"/>
    </row>
    <row r="695" spans="1:28" ht="14.25" customHeight="1">
      <c r="A695" s="6"/>
      <c r="B695" s="374" t="s">
        <v>344</v>
      </c>
      <c r="C695" s="374"/>
      <c r="D695" s="374"/>
      <c r="E695" s="374"/>
      <c r="F695" s="374"/>
      <c r="G695" s="374"/>
      <c r="H695" s="374"/>
      <c r="I695" s="374"/>
      <c r="J695" s="374"/>
      <c r="K695" s="374"/>
      <c r="L695" s="374"/>
      <c r="M695" s="374"/>
      <c r="N695" s="374"/>
      <c r="O695" s="374"/>
      <c r="P695" s="168"/>
      <c r="Q695" s="263">
        <v>1250</v>
      </c>
      <c r="R695" s="263"/>
      <c r="S695" s="375"/>
      <c r="T695" s="354">
        <v>2500</v>
      </c>
      <c r="U695" s="247"/>
      <c r="V695" s="247"/>
      <c r="W695" s="51"/>
      <c r="X695" s="263">
        <v>1779</v>
      </c>
      <c r="Y695" s="263"/>
      <c r="Z695" s="375"/>
      <c r="AA695" s="359">
        <v>3557</v>
      </c>
      <c r="AB695" s="283"/>
    </row>
    <row r="696" spans="1:28" ht="14.25" customHeight="1" thickBot="1">
      <c r="A696" s="6"/>
      <c r="B696" s="371" t="s">
        <v>170</v>
      </c>
      <c r="C696" s="371"/>
      <c r="D696" s="371"/>
      <c r="E696" s="371"/>
      <c r="F696" s="371"/>
      <c r="G696" s="371"/>
      <c r="H696" s="371"/>
      <c r="I696" s="371"/>
      <c r="J696" s="371"/>
      <c r="K696" s="371"/>
      <c r="L696" s="371"/>
      <c r="M696" s="371"/>
      <c r="N696" s="371"/>
      <c r="O696" s="371"/>
      <c r="P696" s="175"/>
      <c r="Q696" s="345">
        <f>SUM(Q692:S695)</f>
        <v>9577</v>
      </c>
      <c r="R696" s="348"/>
      <c r="S696" s="348"/>
      <c r="T696" s="347">
        <f>SUM(T692:V695)</f>
        <v>10534</v>
      </c>
      <c r="U696" s="348"/>
      <c r="V696" s="348"/>
      <c r="W696" s="55"/>
      <c r="X696" s="345">
        <f>SUM(X692:Z695)</f>
        <v>13627</v>
      </c>
      <c r="Y696" s="348"/>
      <c r="Z696" s="348"/>
      <c r="AA696" s="347">
        <f>SUM(AA692:AA695)</f>
        <v>14989</v>
      </c>
      <c r="AB696" s="345"/>
    </row>
    <row r="697" spans="1:28" ht="14.25" customHeight="1" thickTop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5"/>
      <c r="T697" s="15"/>
      <c r="U697" s="15"/>
      <c r="V697" s="6"/>
      <c r="W697" s="6"/>
      <c r="X697" s="6"/>
      <c r="Y697" s="15"/>
      <c r="Z697" s="6"/>
      <c r="AA697" s="6"/>
      <c r="AB697" s="6"/>
    </row>
    <row r="698" spans="1:28" ht="14.25" customHeight="1">
      <c r="A698" s="6"/>
      <c r="B698" s="37"/>
      <c r="C698" s="38">
        <v>-19</v>
      </c>
      <c r="D698" s="37"/>
      <c r="E698" s="38" t="s">
        <v>269</v>
      </c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15"/>
      <c r="T698" s="15"/>
      <c r="U698" s="15"/>
      <c r="V698" s="6"/>
      <c r="W698" s="6"/>
      <c r="X698" s="6"/>
      <c r="Y698" s="15"/>
      <c r="Z698" s="6"/>
      <c r="AA698" s="6"/>
      <c r="AB698" s="6"/>
    </row>
    <row r="699" spans="1:28" ht="14.25" customHeight="1">
      <c r="A699" s="6"/>
      <c r="B699" s="75"/>
      <c r="C699" s="75"/>
      <c r="D699" s="75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251" t="s">
        <v>293</v>
      </c>
      <c r="R699" s="251"/>
      <c r="S699" s="251"/>
      <c r="T699" s="251"/>
      <c r="U699" s="251"/>
      <c r="V699" s="251"/>
      <c r="W699" s="14"/>
      <c r="X699" s="251" t="s">
        <v>306</v>
      </c>
      <c r="Y699" s="412"/>
      <c r="Z699" s="412"/>
      <c r="AA699" s="412"/>
      <c r="AB699" s="412"/>
    </row>
    <row r="700" spans="1:28" ht="14.25" customHeight="1">
      <c r="A700" s="6"/>
      <c r="B700" s="75"/>
      <c r="C700" s="75"/>
      <c r="D700" s="75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361" t="s">
        <v>408</v>
      </c>
      <c r="R700" s="246"/>
      <c r="S700" s="246"/>
      <c r="T700" s="413" t="s">
        <v>370</v>
      </c>
      <c r="U700" s="383"/>
      <c r="V700" s="383"/>
      <c r="W700" s="167"/>
      <c r="X700" s="361" t="s">
        <v>408</v>
      </c>
      <c r="Y700" s="246"/>
      <c r="Z700" s="246"/>
      <c r="AA700" s="413" t="s">
        <v>370</v>
      </c>
      <c r="AB700" s="414"/>
    </row>
    <row r="701" spans="1:28" ht="15.75" customHeight="1">
      <c r="A701" s="6"/>
      <c r="B701" s="372" t="s">
        <v>270</v>
      </c>
      <c r="C701" s="372"/>
      <c r="D701" s="372"/>
      <c r="E701" s="372"/>
      <c r="F701" s="372"/>
      <c r="G701" s="372"/>
      <c r="H701" s="372"/>
      <c r="I701" s="372"/>
      <c r="J701" s="372"/>
      <c r="K701" s="372"/>
      <c r="L701" s="372"/>
      <c r="M701" s="372"/>
      <c r="N701" s="372"/>
      <c r="O701" s="372"/>
      <c r="P701" s="168"/>
      <c r="Q701" s="263">
        <v>2777</v>
      </c>
      <c r="R701" s="266"/>
      <c r="S701" s="266"/>
      <c r="T701" s="354">
        <v>4981</v>
      </c>
      <c r="U701" s="355"/>
      <c r="V701" s="355"/>
      <c r="W701" s="51"/>
      <c r="X701" s="263">
        <v>3952</v>
      </c>
      <c r="Y701" s="266"/>
      <c r="Z701" s="266"/>
      <c r="AA701" s="636">
        <v>7087</v>
      </c>
      <c r="AB701" s="262"/>
    </row>
    <row r="702" spans="1:28" ht="14.25" customHeight="1">
      <c r="A702" s="6"/>
      <c r="B702" s="372" t="s">
        <v>271</v>
      </c>
      <c r="C702" s="372"/>
      <c r="D702" s="372"/>
      <c r="E702" s="372"/>
      <c r="F702" s="372"/>
      <c r="G702" s="372"/>
      <c r="H702" s="372"/>
      <c r="I702" s="372"/>
      <c r="J702" s="372"/>
      <c r="K702" s="372"/>
      <c r="L702" s="372"/>
      <c r="M702" s="372"/>
      <c r="N702" s="372"/>
      <c r="O702" s="372"/>
      <c r="P702" s="168"/>
      <c r="Q702" s="263">
        <v>209</v>
      </c>
      <c r="R702" s="266"/>
      <c r="S702" s="266"/>
      <c r="T702" s="354">
        <v>47284</v>
      </c>
      <c r="U702" s="355"/>
      <c r="V702" s="355"/>
      <c r="W702" s="173"/>
      <c r="X702" s="263">
        <v>297</v>
      </c>
      <c r="Y702" s="266"/>
      <c r="Z702" s="266"/>
      <c r="AA702" s="376">
        <v>67279</v>
      </c>
      <c r="AB702" s="377"/>
    </row>
    <row r="703" spans="1:28" ht="15" customHeight="1" thickBot="1">
      <c r="A703" s="6"/>
      <c r="B703" s="371" t="s">
        <v>170</v>
      </c>
      <c r="C703" s="371"/>
      <c r="D703" s="371"/>
      <c r="E703" s="371"/>
      <c r="F703" s="371"/>
      <c r="G703" s="371"/>
      <c r="H703" s="371"/>
      <c r="I703" s="371"/>
      <c r="J703" s="371"/>
      <c r="K703" s="371"/>
      <c r="L703" s="371"/>
      <c r="M703" s="371"/>
      <c r="N703" s="371"/>
      <c r="O703" s="371"/>
      <c r="P703" s="175"/>
      <c r="Q703" s="345">
        <f>SUM(Q701:S702)</f>
        <v>2986</v>
      </c>
      <c r="R703" s="348"/>
      <c r="S703" s="348"/>
      <c r="T703" s="347">
        <f>SUM(T701:V702)</f>
        <v>52265</v>
      </c>
      <c r="U703" s="348"/>
      <c r="V703" s="348"/>
      <c r="W703" s="55"/>
      <c r="X703" s="345">
        <f>SUM(X701:Z702)</f>
        <v>4249</v>
      </c>
      <c r="Y703" s="348"/>
      <c r="Z703" s="348"/>
      <c r="AA703" s="347">
        <f>SUM(AA701:AB702)</f>
        <v>74366</v>
      </c>
      <c r="AB703" s="345"/>
    </row>
    <row r="704" spans="1:28" ht="15" customHeight="1" thickTop="1">
      <c r="A704" s="6"/>
      <c r="B704" s="40"/>
      <c r="C704" s="40"/>
      <c r="D704" s="40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5"/>
      <c r="X704" s="15"/>
      <c r="Y704" s="15"/>
      <c r="Z704" s="6"/>
      <c r="AA704" s="6"/>
      <c r="AB704" s="6"/>
    </row>
    <row r="705" spans="1:28" ht="15" customHeight="1">
      <c r="A705" s="6"/>
      <c r="B705" s="37"/>
      <c r="C705" s="38">
        <v>-20</v>
      </c>
      <c r="D705" s="37"/>
      <c r="E705" s="38" t="s">
        <v>272</v>
      </c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5"/>
      <c r="X705" s="15"/>
      <c r="Y705" s="15"/>
      <c r="Z705" s="6"/>
      <c r="AA705" s="6"/>
      <c r="AB705" s="6"/>
    </row>
    <row r="706" spans="1:28" ht="15" customHeight="1">
      <c r="A706" s="6"/>
      <c r="B706" s="75"/>
      <c r="C706" s="75"/>
      <c r="D706" s="75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5"/>
      <c r="X706" s="15"/>
      <c r="Y706" s="15"/>
      <c r="Z706" s="6"/>
      <c r="AA706" s="6"/>
      <c r="AB706" s="6"/>
    </row>
    <row r="707" spans="1:28" ht="15" customHeight="1">
      <c r="A707" s="6"/>
      <c r="B707" s="662" t="s">
        <v>345</v>
      </c>
      <c r="C707" s="662"/>
      <c r="D707" s="662"/>
      <c r="E707" s="662"/>
      <c r="F707" s="662"/>
      <c r="G707" s="662"/>
      <c r="H707" s="662"/>
      <c r="I707" s="662"/>
      <c r="J707" s="662"/>
      <c r="K707" s="662"/>
      <c r="L707" s="662"/>
      <c r="M707" s="662"/>
      <c r="N707" s="662"/>
      <c r="O707" s="662"/>
      <c r="P707" s="662"/>
      <c r="Q707" s="662"/>
      <c r="R707" s="662"/>
      <c r="S707" s="662"/>
      <c r="T707" s="662"/>
      <c r="U707" s="662"/>
      <c r="V707" s="662"/>
      <c r="W707" s="662"/>
      <c r="X707" s="662"/>
      <c r="Y707" s="662"/>
      <c r="Z707" s="662"/>
      <c r="AA707" s="662"/>
      <c r="AB707" s="662"/>
    </row>
    <row r="708" spans="1:28" ht="12.75">
      <c r="A708" s="6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</row>
    <row r="709" spans="1:28" ht="12.75" customHeight="1">
      <c r="A709" s="6"/>
      <c r="B709" s="79" t="s">
        <v>249</v>
      </c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</row>
    <row r="710" spans="1:28" ht="12.75" customHeight="1">
      <c r="A710" s="6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</row>
    <row r="711" spans="1:28" ht="14.25" customHeight="1">
      <c r="A711" s="6"/>
      <c r="B711" s="5"/>
      <c r="C711" s="38">
        <v>-21</v>
      </c>
      <c r="D711" s="5"/>
      <c r="E711" s="364" t="s">
        <v>231</v>
      </c>
      <c r="F711" s="364"/>
      <c r="G711" s="364"/>
      <c r="H711" s="364"/>
      <c r="I711" s="364"/>
      <c r="J711" s="364"/>
      <c r="K711" s="364"/>
      <c r="L711" s="364"/>
      <c r="M711" s="364"/>
      <c r="N711" s="364"/>
      <c r="O711" s="364"/>
      <c r="P711" s="5"/>
      <c r="Q711" s="5"/>
      <c r="R711" s="5"/>
      <c r="S711" s="15"/>
      <c r="T711" s="15"/>
      <c r="U711" s="15"/>
      <c r="V711" s="5"/>
      <c r="W711" s="5"/>
      <c r="X711" s="5"/>
      <c r="Y711" s="15"/>
      <c r="Z711" s="5"/>
      <c r="AA711" s="5"/>
      <c r="AB711" s="5"/>
    </row>
    <row r="712" spans="1:28" ht="18" customHeight="1">
      <c r="A712" s="6"/>
      <c r="B712" s="373" t="s">
        <v>273</v>
      </c>
      <c r="C712" s="373"/>
      <c r="D712" s="373"/>
      <c r="E712" s="373"/>
      <c r="F712" s="373"/>
      <c r="G712" s="373"/>
      <c r="H712" s="373"/>
      <c r="I712" s="373"/>
      <c r="J712" s="373"/>
      <c r="K712" s="373"/>
      <c r="L712" s="373"/>
      <c r="M712" s="373"/>
      <c r="N712" s="373"/>
      <c r="O712" s="373"/>
      <c r="P712" s="373"/>
      <c r="Q712" s="637">
        <v>205985</v>
      </c>
      <c r="R712" s="352"/>
      <c r="S712" s="352"/>
      <c r="T712" s="730">
        <v>207321</v>
      </c>
      <c r="U712" s="352"/>
      <c r="V712" s="352"/>
      <c r="W712" s="174"/>
      <c r="X712" s="637">
        <v>293090</v>
      </c>
      <c r="Y712" s="352"/>
      <c r="Z712" s="352"/>
      <c r="AA712" s="636">
        <v>294991</v>
      </c>
      <c r="AB712" s="262"/>
    </row>
    <row r="713" spans="1:28" ht="15.75" customHeight="1">
      <c r="A713" s="6"/>
      <c r="B713" s="373" t="s">
        <v>274</v>
      </c>
      <c r="C713" s="373"/>
      <c r="D713" s="373"/>
      <c r="E713" s="373"/>
      <c r="F713" s="373"/>
      <c r="G713" s="373"/>
      <c r="H713" s="373"/>
      <c r="I713" s="373"/>
      <c r="J713" s="373"/>
      <c r="K713" s="373"/>
      <c r="L713" s="373"/>
      <c r="M713" s="373"/>
      <c r="N713" s="373"/>
      <c r="O713" s="373"/>
      <c r="P713" s="373"/>
      <c r="Q713" s="263"/>
      <c r="R713" s="266"/>
      <c r="S713" s="266"/>
      <c r="T713" s="354">
        <v>20000</v>
      </c>
      <c r="U713" s="355"/>
      <c r="V713" s="355"/>
      <c r="W713" s="174"/>
      <c r="X713" s="263"/>
      <c r="Y713" s="266"/>
      <c r="Z713" s="266"/>
      <c r="AA713" s="356">
        <v>28458</v>
      </c>
      <c r="AB713" s="291"/>
    </row>
    <row r="714" spans="1:28" ht="15" customHeight="1" thickBot="1">
      <c r="A714" s="6"/>
      <c r="B714" s="363" t="s">
        <v>170</v>
      </c>
      <c r="C714" s="363"/>
      <c r="D714" s="363"/>
      <c r="E714" s="363"/>
      <c r="F714" s="363"/>
      <c r="G714" s="363"/>
      <c r="H714" s="363"/>
      <c r="I714" s="363"/>
      <c r="J714" s="363"/>
      <c r="K714" s="363"/>
      <c r="L714" s="363"/>
      <c r="M714" s="363"/>
      <c r="N714" s="363"/>
      <c r="O714" s="363"/>
      <c r="P714" s="176"/>
      <c r="Q714" s="345">
        <f>SUM(Q712:S713)</f>
        <v>205985</v>
      </c>
      <c r="R714" s="348"/>
      <c r="S714" s="348"/>
      <c r="T714" s="347">
        <f>SUM(T712:V713)</f>
        <v>227321</v>
      </c>
      <c r="U714" s="348"/>
      <c r="V714" s="348"/>
      <c r="W714" s="55"/>
      <c r="X714" s="345">
        <f>SUM(X712:Z713)</f>
        <v>293090</v>
      </c>
      <c r="Y714" s="348"/>
      <c r="Z714" s="348"/>
      <c r="AA714" s="347">
        <f>SUM(AA712:AB713)</f>
        <v>323449</v>
      </c>
      <c r="AB714" s="345"/>
    </row>
    <row r="715" spans="1:28" ht="15" customHeight="1" thickTop="1">
      <c r="A715" s="6"/>
      <c r="B715" s="79"/>
      <c r="C715" s="5"/>
      <c r="D715" s="5"/>
      <c r="E715" s="80"/>
      <c r="F715" s="6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15"/>
      <c r="T715" s="15"/>
      <c r="U715" s="15"/>
      <c r="V715" s="55"/>
      <c r="W715" s="55"/>
      <c r="X715" s="55"/>
      <c r="Y715" s="191"/>
      <c r="Z715" s="55"/>
      <c r="AA715" s="55"/>
      <c r="AB715" s="55"/>
    </row>
    <row r="716" spans="1:28" ht="15" customHeight="1">
      <c r="A716" s="6"/>
      <c r="B716" s="79"/>
      <c r="C716" s="38">
        <v>-22</v>
      </c>
      <c r="D716" s="5"/>
      <c r="E716" s="67" t="s">
        <v>275</v>
      </c>
      <c r="F716" s="6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15"/>
      <c r="T716" s="15"/>
      <c r="U716" s="15"/>
      <c r="V716" s="177"/>
      <c r="W716" s="177"/>
      <c r="X716" s="177"/>
      <c r="Y716" s="191"/>
      <c r="Z716" s="177"/>
      <c r="AA716" s="177"/>
      <c r="AB716" s="177"/>
    </row>
    <row r="717" spans="1:28" ht="13.5" customHeight="1">
      <c r="A717" s="6"/>
      <c r="B717" s="79"/>
      <c r="C717" s="38"/>
      <c r="D717" s="5"/>
      <c r="E717" s="80"/>
      <c r="F717" s="6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15"/>
      <c r="T717" s="15"/>
      <c r="U717" s="15"/>
      <c r="V717" s="55"/>
      <c r="W717" s="55"/>
      <c r="X717" s="55"/>
      <c r="Y717" s="191"/>
      <c r="Z717" s="55"/>
      <c r="AA717" s="55"/>
      <c r="AB717" s="55"/>
    </row>
    <row r="718" spans="1:28" ht="16.5" customHeight="1" thickBot="1">
      <c r="A718" s="6"/>
      <c r="B718" s="363" t="s">
        <v>170</v>
      </c>
      <c r="C718" s="363"/>
      <c r="D718" s="363"/>
      <c r="E718" s="363"/>
      <c r="F718" s="363"/>
      <c r="G718" s="363"/>
      <c r="H718" s="363"/>
      <c r="I718" s="363"/>
      <c r="J718" s="363"/>
      <c r="K718" s="363"/>
      <c r="L718" s="363"/>
      <c r="M718" s="363"/>
      <c r="N718" s="363"/>
      <c r="O718" s="363"/>
      <c r="P718" s="176"/>
      <c r="Q718" s="345">
        <v>1347691</v>
      </c>
      <c r="R718" s="348"/>
      <c r="S718" s="348"/>
      <c r="T718" s="347">
        <v>1010956</v>
      </c>
      <c r="U718" s="348"/>
      <c r="V718" s="348"/>
      <c r="W718" s="55"/>
      <c r="X718" s="345">
        <v>1917592</v>
      </c>
      <c r="Y718" s="348"/>
      <c r="Z718" s="348"/>
      <c r="AA718" s="347">
        <v>1438461</v>
      </c>
      <c r="AB718" s="345"/>
    </row>
    <row r="719" spans="1:28" ht="14.25" customHeight="1" thickTop="1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6"/>
      <c r="AB719" s="6"/>
    </row>
    <row r="720" spans="1:28" ht="15" customHeight="1">
      <c r="A720" s="6"/>
      <c r="B720" s="6"/>
      <c r="C720" s="38">
        <v>-23</v>
      </c>
      <c r="D720" s="6"/>
      <c r="E720" s="38" t="s">
        <v>426</v>
      </c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54.75" customHeight="1">
      <c r="A721" s="6"/>
      <c r="B721" s="14"/>
      <c r="C721" s="14"/>
      <c r="D721" s="14"/>
      <c r="E721" s="14"/>
      <c r="F721" s="14"/>
      <c r="G721" s="14"/>
      <c r="H721" s="14"/>
      <c r="I721" s="14"/>
      <c r="J721" s="14"/>
      <c r="K721" s="370" t="s">
        <v>427</v>
      </c>
      <c r="L721" s="370"/>
      <c r="M721" s="370"/>
      <c r="N721" s="370" t="s">
        <v>428</v>
      </c>
      <c r="O721" s="370"/>
      <c r="P721" s="370"/>
      <c r="Q721" s="370" t="s">
        <v>276</v>
      </c>
      <c r="R721" s="370"/>
      <c r="S721" s="370"/>
      <c r="T721" s="370" t="s">
        <v>277</v>
      </c>
      <c r="U721" s="370"/>
      <c r="V721" s="370"/>
      <c r="W721" s="370" t="s">
        <v>278</v>
      </c>
      <c r="X721" s="370"/>
      <c r="Y721" s="370"/>
      <c r="Z721" s="370" t="s">
        <v>408</v>
      </c>
      <c r="AA721" s="370"/>
      <c r="AB721" s="370"/>
    </row>
    <row r="722" spans="1:28" ht="16.5" customHeight="1">
      <c r="A722" s="6"/>
      <c r="B722" s="5"/>
      <c r="C722" s="6"/>
      <c r="D722" s="6"/>
      <c r="E722" s="6"/>
      <c r="F722" s="6"/>
      <c r="G722" s="6"/>
      <c r="H722" s="6"/>
      <c r="I722" s="6"/>
      <c r="J722" s="6"/>
      <c r="K722" s="369" t="s">
        <v>293</v>
      </c>
      <c r="L722" s="369"/>
      <c r="M722" s="369"/>
      <c r="N722" s="369" t="s">
        <v>293</v>
      </c>
      <c r="O722" s="369"/>
      <c r="P722" s="369"/>
      <c r="Q722" s="369" t="s">
        <v>293</v>
      </c>
      <c r="R722" s="369"/>
      <c r="S722" s="369"/>
      <c r="T722" s="369" t="s">
        <v>293</v>
      </c>
      <c r="U722" s="369"/>
      <c r="V722" s="369"/>
      <c r="W722" s="369" t="s">
        <v>293</v>
      </c>
      <c r="X722" s="369"/>
      <c r="Y722" s="369"/>
      <c r="Z722" s="369" t="s">
        <v>293</v>
      </c>
      <c r="AA722" s="369"/>
      <c r="AB722" s="369"/>
    </row>
    <row r="723" spans="1:28" ht="16.5" customHeight="1">
      <c r="A723" s="6"/>
      <c r="B723" s="367" t="s">
        <v>279</v>
      </c>
      <c r="C723" s="367"/>
      <c r="D723" s="367"/>
      <c r="E723" s="367"/>
      <c r="F723" s="367"/>
      <c r="G723" s="367"/>
      <c r="H723" s="367"/>
      <c r="I723" s="367"/>
      <c r="J723" s="367"/>
      <c r="K723" s="263">
        <v>-30190</v>
      </c>
      <c r="L723" s="263"/>
      <c r="M723" s="263"/>
      <c r="N723" s="263">
        <v>-145273</v>
      </c>
      <c r="O723" s="263"/>
      <c r="P723" s="263"/>
      <c r="Q723" s="263"/>
      <c r="R723" s="263"/>
      <c r="S723" s="263"/>
      <c r="T723" s="263"/>
      <c r="U723" s="263"/>
      <c r="V723" s="263"/>
      <c r="W723" s="263">
        <v>-158092</v>
      </c>
      <c r="X723" s="263"/>
      <c r="Y723" s="263"/>
      <c r="Z723" s="273">
        <f>K723+N723-W723</f>
        <v>-17371</v>
      </c>
      <c r="AA723" s="273"/>
      <c r="AB723" s="273"/>
    </row>
    <row r="724" spans="1:28" ht="16.5" customHeight="1">
      <c r="A724" s="6"/>
      <c r="B724" s="367" t="s">
        <v>280</v>
      </c>
      <c r="C724" s="367"/>
      <c r="D724" s="367"/>
      <c r="E724" s="367"/>
      <c r="F724" s="367"/>
      <c r="G724" s="367"/>
      <c r="H724" s="367"/>
      <c r="I724" s="367"/>
      <c r="J724" s="367"/>
      <c r="K724" s="263">
        <v>20990</v>
      </c>
      <c r="L724" s="263"/>
      <c r="M724" s="263"/>
      <c r="N724" s="263">
        <v>89454</v>
      </c>
      <c r="O724" s="263"/>
      <c r="P724" s="263"/>
      <c r="Q724" s="263">
        <v>165</v>
      </c>
      <c r="R724" s="263"/>
      <c r="S724" s="263"/>
      <c r="T724" s="263">
        <v>47140</v>
      </c>
      <c r="U724" s="263"/>
      <c r="V724" s="263"/>
      <c r="W724" s="263">
        <v>16853</v>
      </c>
      <c r="X724" s="263"/>
      <c r="Y724" s="263"/>
      <c r="Z724" s="273">
        <f>K724+N724-T724-W724</f>
        <v>46451</v>
      </c>
      <c r="AA724" s="273"/>
      <c r="AB724" s="273"/>
    </row>
    <row r="725" spans="1:28" ht="16.5" customHeight="1">
      <c r="A725" s="6"/>
      <c r="B725" s="367" t="s">
        <v>281</v>
      </c>
      <c r="C725" s="367"/>
      <c r="D725" s="367"/>
      <c r="E725" s="367"/>
      <c r="F725" s="367"/>
      <c r="G725" s="367"/>
      <c r="H725" s="367"/>
      <c r="I725" s="367"/>
      <c r="J725" s="367"/>
      <c r="K725" s="263">
        <v>25935</v>
      </c>
      <c r="L725" s="263"/>
      <c r="M725" s="263"/>
      <c r="N725" s="263">
        <v>161418</v>
      </c>
      <c r="O725" s="263"/>
      <c r="P725" s="263"/>
      <c r="Q725" s="263"/>
      <c r="R725" s="263"/>
      <c r="S725" s="263"/>
      <c r="T725" s="263">
        <v>3979</v>
      </c>
      <c r="U725" s="263"/>
      <c r="V725" s="263"/>
      <c r="W725" s="263">
        <v>137968</v>
      </c>
      <c r="X725" s="263"/>
      <c r="Y725" s="263"/>
      <c r="Z725" s="273">
        <f>K725+N725-T725-W725</f>
        <v>45406</v>
      </c>
      <c r="AA725" s="273"/>
      <c r="AB725" s="273"/>
    </row>
    <row r="726" spans="1:28" ht="16.5" customHeight="1">
      <c r="A726" s="6"/>
      <c r="B726" s="367" t="s">
        <v>179</v>
      </c>
      <c r="C726" s="367"/>
      <c r="D726" s="367"/>
      <c r="E726" s="367"/>
      <c r="F726" s="367"/>
      <c r="G726" s="367"/>
      <c r="H726" s="367"/>
      <c r="I726" s="367"/>
      <c r="J726" s="367"/>
      <c r="K726" s="263">
        <v>23005</v>
      </c>
      <c r="L726" s="263"/>
      <c r="M726" s="263"/>
      <c r="N726" s="263"/>
      <c r="O726" s="263"/>
      <c r="P726" s="263"/>
      <c r="Q726" s="263"/>
      <c r="R726" s="263"/>
      <c r="S726" s="263"/>
      <c r="T726" s="263">
        <v>1920</v>
      </c>
      <c r="U726" s="263"/>
      <c r="V726" s="263"/>
      <c r="W726" s="263">
        <v>3009</v>
      </c>
      <c r="X726" s="263"/>
      <c r="Y726" s="263"/>
      <c r="Z726" s="273">
        <f>K726-T726-W726</f>
        <v>18076</v>
      </c>
      <c r="AA726" s="273"/>
      <c r="AB726" s="273"/>
    </row>
    <row r="727" spans="1:28" ht="17.25" customHeight="1">
      <c r="A727" s="6"/>
      <c r="B727" s="367" t="s">
        <v>282</v>
      </c>
      <c r="C727" s="367"/>
      <c r="D727" s="367"/>
      <c r="E727" s="367"/>
      <c r="F727" s="367"/>
      <c r="G727" s="367"/>
      <c r="H727" s="367"/>
      <c r="I727" s="367"/>
      <c r="J727" s="367"/>
      <c r="K727" s="263"/>
      <c r="L727" s="263"/>
      <c r="M727" s="263"/>
      <c r="N727" s="263">
        <v>6495</v>
      </c>
      <c r="O727" s="263"/>
      <c r="P727" s="263"/>
      <c r="Q727" s="263"/>
      <c r="R727" s="263"/>
      <c r="S727" s="263"/>
      <c r="T727" s="263">
        <v>3250</v>
      </c>
      <c r="U727" s="263"/>
      <c r="V727" s="263"/>
      <c r="W727" s="263"/>
      <c r="X727" s="263"/>
      <c r="Y727" s="263"/>
      <c r="Z727" s="273">
        <f>N727-T727</f>
        <v>3245</v>
      </c>
      <c r="AA727" s="273"/>
      <c r="AB727" s="273"/>
    </row>
    <row r="728" spans="1:28" ht="13.5" customHeight="1">
      <c r="A728" s="6"/>
      <c r="B728" s="367" t="s">
        <v>283</v>
      </c>
      <c r="C728" s="367"/>
      <c r="D728" s="367"/>
      <c r="E728" s="367"/>
      <c r="F728" s="367"/>
      <c r="G728" s="367"/>
      <c r="H728" s="367"/>
      <c r="I728" s="367"/>
      <c r="J728" s="367"/>
      <c r="K728" s="263"/>
      <c r="L728" s="263"/>
      <c r="M728" s="263"/>
      <c r="N728" s="263">
        <v>8133</v>
      </c>
      <c r="O728" s="263"/>
      <c r="P728" s="263"/>
      <c r="Q728" s="263"/>
      <c r="R728" s="263"/>
      <c r="S728" s="263"/>
      <c r="T728" s="263">
        <v>4070</v>
      </c>
      <c r="U728" s="263"/>
      <c r="V728" s="263"/>
      <c r="W728" s="263"/>
      <c r="X728" s="263"/>
      <c r="Y728" s="263"/>
      <c r="Z728" s="273">
        <f>K728+N728-T728</f>
        <v>4063</v>
      </c>
      <c r="AA728" s="273"/>
      <c r="AB728" s="273"/>
    </row>
    <row r="729" spans="1:28" ht="12.75" customHeight="1">
      <c r="A729" s="6"/>
      <c r="B729" s="367" t="s">
        <v>284</v>
      </c>
      <c r="C729" s="367"/>
      <c r="D729" s="367"/>
      <c r="E729" s="367"/>
      <c r="F729" s="367"/>
      <c r="G729" s="367"/>
      <c r="H729" s="367"/>
      <c r="I729" s="367"/>
      <c r="J729" s="367"/>
      <c r="K729" s="263">
        <v>373</v>
      </c>
      <c r="L729" s="263"/>
      <c r="M729" s="263"/>
      <c r="N729" s="263">
        <v>693</v>
      </c>
      <c r="O729" s="263"/>
      <c r="P729" s="263"/>
      <c r="Q729" s="263"/>
      <c r="R729" s="263"/>
      <c r="S729" s="263"/>
      <c r="T729" s="263">
        <v>604</v>
      </c>
      <c r="U729" s="263"/>
      <c r="V729" s="263"/>
      <c r="W729" s="263"/>
      <c r="X729" s="263"/>
      <c r="Y729" s="263"/>
      <c r="Z729" s="273">
        <f>K729+N729-T729-W729</f>
        <v>462</v>
      </c>
      <c r="AA729" s="273"/>
      <c r="AB729" s="273"/>
    </row>
    <row r="730" spans="1:28" ht="15.75" customHeight="1">
      <c r="A730" s="6"/>
      <c r="B730" s="368" t="s">
        <v>285</v>
      </c>
      <c r="C730" s="368"/>
      <c r="D730" s="368"/>
      <c r="E730" s="368"/>
      <c r="F730" s="368"/>
      <c r="G730" s="368"/>
      <c r="H730" s="368"/>
      <c r="I730" s="368"/>
      <c r="J730" s="368"/>
      <c r="K730" s="256">
        <v>66</v>
      </c>
      <c r="L730" s="256"/>
      <c r="M730" s="256"/>
      <c r="N730" s="263">
        <v>385</v>
      </c>
      <c r="O730" s="263"/>
      <c r="P730" s="263"/>
      <c r="Q730" s="263"/>
      <c r="R730" s="263"/>
      <c r="S730" s="263"/>
      <c r="T730" s="263"/>
      <c r="U730" s="263"/>
      <c r="V730" s="263"/>
      <c r="W730" s="263">
        <v>262</v>
      </c>
      <c r="X730" s="263"/>
      <c r="Y730" s="263"/>
      <c r="Z730" s="274">
        <f>K730+N730-T730-W730</f>
        <v>189</v>
      </c>
      <c r="AA730" s="274"/>
      <c r="AB730" s="274"/>
    </row>
    <row r="731" spans="1:28" ht="18.75" customHeight="1" thickBot="1">
      <c r="A731" s="6"/>
      <c r="B731" s="89" t="s">
        <v>170</v>
      </c>
      <c r="C731" s="90"/>
      <c r="D731" s="90"/>
      <c r="E731" s="90"/>
      <c r="F731" s="90"/>
      <c r="G731" s="90"/>
      <c r="H731" s="90"/>
      <c r="I731" s="90"/>
      <c r="J731" s="90"/>
      <c r="K731" s="349">
        <f>SUM(K723:M730)</f>
        <v>40179</v>
      </c>
      <c r="L731" s="349"/>
      <c r="M731" s="349"/>
      <c r="N731" s="349">
        <f>SUM(N723:P730)</f>
        <v>121305</v>
      </c>
      <c r="O731" s="349"/>
      <c r="P731" s="349"/>
      <c r="Q731" s="349">
        <f>SUM(Q723:S730)</f>
        <v>165</v>
      </c>
      <c r="R731" s="349"/>
      <c r="S731" s="349"/>
      <c r="T731" s="349">
        <f>SUM(T723:V730)</f>
        <v>60963</v>
      </c>
      <c r="U731" s="349"/>
      <c r="V731" s="349"/>
      <c r="W731" s="349">
        <f>SUM(W723:Y730)</f>
        <v>0</v>
      </c>
      <c r="X731" s="349"/>
      <c r="Y731" s="349"/>
      <c r="Z731" s="349">
        <f>Z730+Z729+Z728+Z727+Z726+Z725+Z724+Z723</f>
        <v>100521</v>
      </c>
      <c r="AA731" s="349"/>
      <c r="AB731" s="349"/>
    </row>
    <row r="732" spans="1:28" ht="14.25" customHeight="1" thickTop="1">
      <c r="A732" s="6"/>
      <c r="B732" s="91" t="s">
        <v>286</v>
      </c>
      <c r="C732" s="5"/>
      <c r="D732" s="5"/>
      <c r="E732" s="5"/>
      <c r="F732" s="5"/>
      <c r="G732" s="5"/>
      <c r="H732" s="5"/>
      <c r="I732" s="5"/>
      <c r="J732" s="5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350"/>
      <c r="AA732" s="350"/>
      <c r="AB732" s="350"/>
    </row>
    <row r="733" spans="1:28" ht="17.25" customHeight="1">
      <c r="A733" s="6"/>
      <c r="B733" s="92" t="s">
        <v>287</v>
      </c>
      <c r="C733" s="4"/>
      <c r="D733" s="4"/>
      <c r="E733" s="4"/>
      <c r="F733" s="4"/>
      <c r="G733" s="4"/>
      <c r="H733" s="4"/>
      <c r="I733" s="4"/>
      <c r="J733" s="4"/>
      <c r="K733" s="732">
        <f>K730+K729+K728+K727+K726+K725+K724</f>
        <v>70369</v>
      </c>
      <c r="L733" s="732"/>
      <c r="M733" s="732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50">
        <f>Z724+Z725+Z726+Z727+Z728+Z729+Z730</f>
        <v>117892</v>
      </c>
      <c r="AA733" s="250"/>
      <c r="AB733" s="250"/>
    </row>
    <row r="734" spans="1:28" ht="17.25" customHeight="1">
      <c r="A734" s="6"/>
      <c r="B734" s="92" t="s">
        <v>288</v>
      </c>
      <c r="C734" s="4"/>
      <c r="D734" s="4"/>
      <c r="E734" s="4"/>
      <c r="F734" s="4"/>
      <c r="G734" s="4"/>
      <c r="H734" s="4"/>
      <c r="I734" s="4"/>
      <c r="J734" s="4"/>
      <c r="K734" s="258">
        <f>K723+K728</f>
        <v>-30190</v>
      </c>
      <c r="L734" s="258"/>
      <c r="M734" s="258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58">
        <f>Z723</f>
        <v>-17371</v>
      </c>
      <c r="AA734" s="258"/>
      <c r="AB734" s="258"/>
    </row>
    <row r="735" spans="1:28" ht="61.5" customHeight="1" thickBot="1">
      <c r="A735" s="23"/>
      <c r="B735" s="14"/>
      <c r="C735" s="14"/>
      <c r="D735" s="14"/>
      <c r="E735" s="14"/>
      <c r="F735" s="14"/>
      <c r="G735" s="14"/>
      <c r="H735" s="14"/>
      <c r="I735" s="14"/>
      <c r="J735" s="14"/>
      <c r="K735" s="370" t="s">
        <v>427</v>
      </c>
      <c r="L735" s="370"/>
      <c r="M735" s="370"/>
      <c r="N735" s="370" t="s">
        <v>429</v>
      </c>
      <c r="O735" s="370"/>
      <c r="P735" s="370"/>
      <c r="Q735" s="370" t="s">
        <v>276</v>
      </c>
      <c r="R735" s="370"/>
      <c r="S735" s="370"/>
      <c r="T735" s="370" t="s">
        <v>277</v>
      </c>
      <c r="U735" s="370"/>
      <c r="V735" s="370"/>
      <c r="W735" s="370" t="s">
        <v>278</v>
      </c>
      <c r="X735" s="370"/>
      <c r="Y735" s="370"/>
      <c r="Z735" s="370" t="s">
        <v>408</v>
      </c>
      <c r="AA735" s="370"/>
      <c r="AB735" s="370"/>
    </row>
    <row r="736" spans="1:28" ht="16.5" customHeight="1">
      <c r="A736" s="6"/>
      <c r="B736" s="5"/>
      <c r="C736" s="6"/>
      <c r="D736" s="6"/>
      <c r="E736" s="6"/>
      <c r="F736" s="6"/>
      <c r="G736" s="6"/>
      <c r="H736" s="6"/>
      <c r="I736" s="6"/>
      <c r="J736" s="6"/>
      <c r="K736" s="369" t="s">
        <v>306</v>
      </c>
      <c r="L736" s="369"/>
      <c r="M736" s="369"/>
      <c r="N736" s="369" t="s">
        <v>306</v>
      </c>
      <c r="O736" s="369"/>
      <c r="P736" s="369"/>
      <c r="Q736" s="369" t="s">
        <v>306</v>
      </c>
      <c r="R736" s="369"/>
      <c r="S736" s="369"/>
      <c r="T736" s="369" t="s">
        <v>306</v>
      </c>
      <c r="U736" s="369"/>
      <c r="V736" s="369"/>
      <c r="W736" s="369" t="s">
        <v>306</v>
      </c>
      <c r="X736" s="369"/>
      <c r="Y736" s="369"/>
      <c r="Z736" s="369" t="s">
        <v>306</v>
      </c>
      <c r="AA736" s="369"/>
      <c r="AB736" s="369"/>
    </row>
    <row r="737" spans="1:28" ht="15.75" customHeight="1" thickBot="1">
      <c r="A737" s="46"/>
      <c r="B737" s="367" t="s">
        <v>279</v>
      </c>
      <c r="C737" s="367"/>
      <c r="D737" s="367"/>
      <c r="E737" s="367"/>
      <c r="F737" s="367"/>
      <c r="G737" s="367"/>
      <c r="H737" s="367"/>
      <c r="I737" s="367"/>
      <c r="J737" s="367"/>
      <c r="K737" s="263">
        <v>-42956</v>
      </c>
      <c r="L737" s="263"/>
      <c r="M737" s="263"/>
      <c r="N737" s="263">
        <v>-206705</v>
      </c>
      <c r="O737" s="263"/>
      <c r="P737" s="263"/>
      <c r="Q737" s="263"/>
      <c r="R737" s="263"/>
      <c r="S737" s="263"/>
      <c r="T737" s="263"/>
      <c r="U737" s="263"/>
      <c r="V737" s="263"/>
      <c r="W737" s="263">
        <v>-224945</v>
      </c>
      <c r="X737" s="263"/>
      <c r="Y737" s="263"/>
      <c r="Z737" s="273">
        <f>K737+N737-W737</f>
        <v>-24716</v>
      </c>
      <c r="AA737" s="273"/>
      <c r="AB737" s="273"/>
    </row>
    <row r="738" spans="1:28" ht="21" customHeight="1" thickTop="1">
      <c r="A738" s="6"/>
      <c r="B738" s="367" t="s">
        <v>280</v>
      </c>
      <c r="C738" s="367"/>
      <c r="D738" s="367"/>
      <c r="E738" s="367"/>
      <c r="F738" s="367"/>
      <c r="G738" s="367"/>
      <c r="H738" s="367"/>
      <c r="I738" s="367"/>
      <c r="J738" s="367"/>
      <c r="K738" s="263">
        <v>29866</v>
      </c>
      <c r="L738" s="263"/>
      <c r="M738" s="263"/>
      <c r="N738" s="263">
        <v>127282</v>
      </c>
      <c r="O738" s="263"/>
      <c r="P738" s="263"/>
      <c r="Q738" s="263">
        <v>235</v>
      </c>
      <c r="R738" s="263"/>
      <c r="S738" s="263"/>
      <c r="T738" s="263">
        <v>67074</v>
      </c>
      <c r="U738" s="263"/>
      <c r="V738" s="263"/>
      <c r="W738" s="263">
        <v>23980</v>
      </c>
      <c r="X738" s="263"/>
      <c r="Y738" s="263"/>
      <c r="Z738" s="273">
        <f>K738+N738-T738-W738</f>
        <v>66094</v>
      </c>
      <c r="AA738" s="273"/>
      <c r="AB738" s="273"/>
    </row>
    <row r="739" spans="1:28" ht="16.5" customHeight="1">
      <c r="A739" s="6"/>
      <c r="B739" s="367" t="s">
        <v>281</v>
      </c>
      <c r="C739" s="367"/>
      <c r="D739" s="367"/>
      <c r="E739" s="367"/>
      <c r="F739" s="367"/>
      <c r="G739" s="367"/>
      <c r="H739" s="367"/>
      <c r="I739" s="367"/>
      <c r="J739" s="367"/>
      <c r="K739" s="263">
        <v>36902</v>
      </c>
      <c r="L739" s="263"/>
      <c r="M739" s="263"/>
      <c r="N739" s="263">
        <v>229677</v>
      </c>
      <c r="O739" s="263"/>
      <c r="P739" s="263"/>
      <c r="Q739" s="263"/>
      <c r="R739" s="263"/>
      <c r="S739" s="263"/>
      <c r="T739" s="263">
        <v>5662</v>
      </c>
      <c r="U739" s="263"/>
      <c r="V739" s="263"/>
      <c r="W739" s="263">
        <v>196311</v>
      </c>
      <c r="X739" s="263"/>
      <c r="Y739" s="263"/>
      <c r="Z739" s="273">
        <f>K739+N739-T739-W739</f>
        <v>64606</v>
      </c>
      <c r="AA739" s="273"/>
      <c r="AB739" s="273"/>
    </row>
    <row r="740" spans="1:28" ht="12" customHeight="1">
      <c r="A740" s="6"/>
      <c r="B740" s="367" t="s">
        <v>179</v>
      </c>
      <c r="C740" s="367"/>
      <c r="D740" s="367"/>
      <c r="E740" s="367"/>
      <c r="F740" s="367"/>
      <c r="G740" s="367"/>
      <c r="H740" s="367"/>
      <c r="I740" s="367"/>
      <c r="J740" s="367"/>
      <c r="K740" s="263">
        <v>32733</v>
      </c>
      <c r="L740" s="263"/>
      <c r="M740" s="263"/>
      <c r="N740" s="263"/>
      <c r="O740" s="263"/>
      <c r="P740" s="263"/>
      <c r="Q740" s="263"/>
      <c r="R740" s="263"/>
      <c r="S740" s="263"/>
      <c r="T740" s="263">
        <v>2732</v>
      </c>
      <c r="U740" s="263"/>
      <c r="V740" s="263"/>
      <c r="W740" s="263">
        <v>4281</v>
      </c>
      <c r="X740" s="263"/>
      <c r="Y740" s="263"/>
      <c r="Z740" s="273">
        <f>K740-T740-W740</f>
        <v>25720</v>
      </c>
      <c r="AA740" s="273"/>
      <c r="AB740" s="273"/>
    </row>
    <row r="741" spans="1:28" ht="16.5" customHeight="1">
      <c r="A741" s="6"/>
      <c r="B741" s="367" t="s">
        <v>282</v>
      </c>
      <c r="C741" s="367"/>
      <c r="D741" s="367"/>
      <c r="E741" s="367"/>
      <c r="F741" s="367"/>
      <c r="G741" s="367"/>
      <c r="H741" s="367"/>
      <c r="I741" s="367"/>
      <c r="J741" s="367"/>
      <c r="K741" s="263"/>
      <c r="L741" s="263"/>
      <c r="M741" s="263"/>
      <c r="N741" s="263">
        <v>9242</v>
      </c>
      <c r="O741" s="263"/>
      <c r="P741" s="263"/>
      <c r="Q741" s="263"/>
      <c r="R741" s="263"/>
      <c r="S741" s="263"/>
      <c r="T741" s="263">
        <v>4624</v>
      </c>
      <c r="U741" s="263"/>
      <c r="V741" s="263"/>
      <c r="W741" s="263"/>
      <c r="X741" s="263"/>
      <c r="Y741" s="263"/>
      <c r="Z741" s="273">
        <f>N741-T741</f>
        <v>4618</v>
      </c>
      <c r="AA741" s="273"/>
      <c r="AB741" s="273"/>
    </row>
    <row r="742" spans="1:28" ht="13.5" customHeight="1">
      <c r="A742" s="6"/>
      <c r="B742" s="367" t="s">
        <v>283</v>
      </c>
      <c r="C742" s="367"/>
      <c r="D742" s="367"/>
      <c r="E742" s="367"/>
      <c r="F742" s="367"/>
      <c r="G742" s="367"/>
      <c r="H742" s="367"/>
      <c r="I742" s="367"/>
      <c r="J742" s="367"/>
      <c r="K742" s="263"/>
      <c r="L742" s="263"/>
      <c r="M742" s="263"/>
      <c r="N742" s="263">
        <v>11572</v>
      </c>
      <c r="O742" s="263"/>
      <c r="P742" s="263"/>
      <c r="Q742" s="263"/>
      <c r="R742" s="263"/>
      <c r="S742" s="263"/>
      <c r="T742" s="263">
        <v>5791</v>
      </c>
      <c r="U742" s="263"/>
      <c r="V742" s="263"/>
      <c r="W742" s="263"/>
      <c r="X742" s="263"/>
      <c r="Y742" s="263"/>
      <c r="Z742" s="273">
        <f>K742+N742-T742</f>
        <v>5781</v>
      </c>
      <c r="AA742" s="273"/>
      <c r="AB742" s="273"/>
    </row>
    <row r="743" spans="1:28" ht="12.75" customHeight="1">
      <c r="A743" s="6"/>
      <c r="B743" s="367" t="s">
        <v>284</v>
      </c>
      <c r="C743" s="367"/>
      <c r="D743" s="367"/>
      <c r="E743" s="367"/>
      <c r="F743" s="367"/>
      <c r="G743" s="367"/>
      <c r="H743" s="367"/>
      <c r="I743" s="367"/>
      <c r="J743" s="367"/>
      <c r="K743" s="263">
        <v>531</v>
      </c>
      <c r="L743" s="263"/>
      <c r="M743" s="263"/>
      <c r="N743" s="263">
        <v>986</v>
      </c>
      <c r="O743" s="263"/>
      <c r="P743" s="263"/>
      <c r="Q743" s="263"/>
      <c r="R743" s="263"/>
      <c r="S743" s="263"/>
      <c r="T743" s="263">
        <v>859</v>
      </c>
      <c r="U743" s="263"/>
      <c r="V743" s="263"/>
      <c r="W743" s="263"/>
      <c r="X743" s="263"/>
      <c r="Y743" s="263"/>
      <c r="Z743" s="273">
        <v>657</v>
      </c>
      <c r="AA743" s="273"/>
      <c r="AB743" s="273"/>
    </row>
    <row r="744" spans="1:28" ht="16.5" customHeight="1">
      <c r="A744" s="6"/>
      <c r="B744" s="368" t="s">
        <v>285</v>
      </c>
      <c r="C744" s="368"/>
      <c r="D744" s="368"/>
      <c r="E744" s="368"/>
      <c r="F744" s="368"/>
      <c r="G744" s="368"/>
      <c r="H744" s="368"/>
      <c r="I744" s="368"/>
      <c r="J744" s="368"/>
      <c r="K744" s="256">
        <v>94</v>
      </c>
      <c r="L744" s="256"/>
      <c r="M744" s="256"/>
      <c r="N744" s="263">
        <v>548</v>
      </c>
      <c r="O744" s="263"/>
      <c r="P744" s="263"/>
      <c r="Q744" s="263"/>
      <c r="R744" s="263"/>
      <c r="S744" s="263"/>
      <c r="T744" s="263"/>
      <c r="U744" s="263"/>
      <c r="V744" s="263"/>
      <c r="W744" s="263">
        <v>373</v>
      </c>
      <c r="X744" s="263"/>
      <c r="Y744" s="263"/>
      <c r="Z744" s="274">
        <f>K744+N744-T744-W744</f>
        <v>269</v>
      </c>
      <c r="AA744" s="274"/>
      <c r="AB744" s="274"/>
    </row>
    <row r="745" spans="1:28" ht="18" customHeight="1" thickBot="1">
      <c r="A745" s="6"/>
      <c r="B745" s="89" t="s">
        <v>170</v>
      </c>
      <c r="C745" s="90"/>
      <c r="D745" s="90"/>
      <c r="E745" s="90"/>
      <c r="F745" s="90"/>
      <c r="G745" s="90"/>
      <c r="H745" s="90"/>
      <c r="I745" s="90"/>
      <c r="J745" s="90"/>
      <c r="K745" s="349">
        <f>SUM(K737:M744)</f>
        <v>57170</v>
      </c>
      <c r="L745" s="349"/>
      <c r="M745" s="349"/>
      <c r="N745" s="366">
        <f>SUM(N737:P744)</f>
        <v>172602</v>
      </c>
      <c r="O745" s="366"/>
      <c r="P745" s="366"/>
      <c r="Q745" s="349">
        <f>SUM(Q737:S744)</f>
        <v>235</v>
      </c>
      <c r="R745" s="349"/>
      <c r="S745" s="349"/>
      <c r="T745" s="349">
        <f>SUM(T737:V744)</f>
        <v>86742</v>
      </c>
      <c r="U745" s="349"/>
      <c r="V745" s="349"/>
      <c r="W745" s="349">
        <f>SUM(W737:Y744)</f>
        <v>0</v>
      </c>
      <c r="X745" s="349"/>
      <c r="Y745" s="349"/>
      <c r="Z745" s="349">
        <f>SUM(Z737:AB744)</f>
        <v>143029</v>
      </c>
      <c r="AA745" s="349"/>
      <c r="AB745" s="349"/>
    </row>
    <row r="746" spans="1:28" ht="16.5" customHeight="1" thickTop="1">
      <c r="A746" s="6"/>
      <c r="B746" s="91" t="s">
        <v>286</v>
      </c>
      <c r="C746" s="5"/>
      <c r="D746" s="5"/>
      <c r="E746" s="5"/>
      <c r="F746" s="5"/>
      <c r="G746" s="5"/>
      <c r="H746" s="5"/>
      <c r="I746" s="5"/>
      <c r="J746" s="5"/>
      <c r="K746" s="273"/>
      <c r="L746" s="273"/>
      <c r="M746" s="273"/>
      <c r="N746" s="273"/>
      <c r="O746" s="273"/>
      <c r="P746" s="273"/>
      <c r="Q746" s="273"/>
      <c r="R746" s="273"/>
      <c r="S746" s="273"/>
      <c r="T746" s="273"/>
      <c r="U746" s="273"/>
      <c r="V746" s="273"/>
      <c r="W746" s="273"/>
      <c r="X746" s="273"/>
      <c r="Y746" s="273"/>
      <c r="Z746" s="350"/>
      <c r="AA746" s="350"/>
      <c r="AB746" s="350"/>
    </row>
    <row r="747" spans="1:28" ht="17.25" customHeight="1">
      <c r="A747" s="6"/>
      <c r="B747" s="91"/>
      <c r="C747" s="5"/>
      <c r="D747" s="5"/>
      <c r="E747" s="5"/>
      <c r="F747" s="5"/>
      <c r="G747" s="5"/>
      <c r="H747" s="5"/>
      <c r="I747" s="5"/>
      <c r="J747" s="5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73"/>
      <c r="AA747" s="73"/>
      <c r="AB747" s="73"/>
    </row>
    <row r="748" spans="1:28" ht="14.25" customHeight="1">
      <c r="A748" s="6"/>
      <c r="B748" s="92" t="s">
        <v>287</v>
      </c>
      <c r="C748" s="4"/>
      <c r="D748" s="4"/>
      <c r="E748" s="4"/>
      <c r="F748" s="4"/>
      <c r="G748" s="4"/>
      <c r="H748" s="4"/>
      <c r="I748" s="4"/>
      <c r="J748" s="4"/>
      <c r="K748" s="732">
        <f>K738+K739+K740+K743+K744</f>
        <v>100126</v>
      </c>
      <c r="L748" s="732"/>
      <c r="M748" s="732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50">
        <f>Z738+Z739+Z740+Z741+Z742+Z743+Z744</f>
        <v>167745</v>
      </c>
      <c r="AA748" s="250"/>
      <c r="AB748" s="250"/>
    </row>
    <row r="749" spans="1:28" ht="23.25" customHeight="1">
      <c r="A749" s="6"/>
      <c r="B749" s="92" t="s">
        <v>288</v>
      </c>
      <c r="C749" s="4"/>
      <c r="D749" s="4"/>
      <c r="E749" s="4"/>
      <c r="F749" s="4"/>
      <c r="G749" s="4"/>
      <c r="H749" s="4"/>
      <c r="I749" s="4"/>
      <c r="J749" s="4"/>
      <c r="K749" s="258">
        <f>K737+K742</f>
        <v>-42956</v>
      </c>
      <c r="L749" s="258"/>
      <c r="M749" s="258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49"/>
      <c r="Z749" s="258">
        <f>Z737</f>
        <v>-24716</v>
      </c>
      <c r="AA749" s="258"/>
      <c r="AB749" s="258"/>
    </row>
    <row r="750" spans="1:28" ht="14.25" customHeight="1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s="12" customFormat="1" ht="19.5" customHeight="1">
      <c r="A751" s="14"/>
      <c r="B751" s="5"/>
      <c r="C751" s="38">
        <v>-24</v>
      </c>
      <c r="D751" s="5"/>
      <c r="E751" s="80" t="s">
        <v>121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15"/>
      <c r="T751" s="15"/>
      <c r="U751" s="15"/>
      <c r="V751" s="193"/>
      <c r="W751" s="100"/>
      <c r="X751" s="100"/>
      <c r="Y751" s="194"/>
      <c r="Z751" s="193"/>
      <c r="AA751" s="193"/>
      <c r="AB751" s="193"/>
    </row>
    <row r="752" spans="1:28" ht="12.75">
      <c r="A752" s="6"/>
      <c r="B752" s="5"/>
      <c r="C752" s="38"/>
      <c r="D752" s="5"/>
      <c r="E752" s="80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51" t="s">
        <v>293</v>
      </c>
      <c r="R752" s="251"/>
      <c r="S752" s="251"/>
      <c r="T752" s="251"/>
      <c r="U752" s="251"/>
      <c r="V752" s="251"/>
      <c r="W752" s="14"/>
      <c r="X752" s="251" t="s">
        <v>306</v>
      </c>
      <c r="Y752" s="252"/>
      <c r="Z752" s="252"/>
      <c r="AA752" s="252"/>
      <c r="AB752" s="252"/>
    </row>
    <row r="753" spans="1:28" ht="12.75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361" t="s">
        <v>408</v>
      </c>
      <c r="R753" s="246"/>
      <c r="S753" s="246"/>
      <c r="T753" s="254" t="s">
        <v>370</v>
      </c>
      <c r="U753" s="255"/>
      <c r="V753" s="255"/>
      <c r="W753" s="167"/>
      <c r="X753" s="253" t="s">
        <v>408</v>
      </c>
      <c r="Y753" s="255"/>
      <c r="Z753" s="242"/>
      <c r="AA753" s="254" t="s">
        <v>370</v>
      </c>
      <c r="AB753" s="253"/>
    </row>
    <row r="754" spans="1:28" ht="12.75">
      <c r="A754" s="6"/>
      <c r="B754" s="358" t="s">
        <v>289</v>
      </c>
      <c r="C754" s="358"/>
      <c r="D754" s="358"/>
      <c r="E754" s="358"/>
      <c r="F754" s="358"/>
      <c r="G754" s="358"/>
      <c r="H754" s="358"/>
      <c r="I754" s="358"/>
      <c r="J754" s="358"/>
      <c r="K754" s="358"/>
      <c r="L754" s="358"/>
      <c r="M754" s="358"/>
      <c r="N754" s="358"/>
      <c r="O754" s="358"/>
      <c r="P754" s="95"/>
      <c r="Q754" s="265">
        <v>72372</v>
      </c>
      <c r="R754" s="266"/>
      <c r="S754" s="266"/>
      <c r="T754" s="365">
        <v>78278</v>
      </c>
      <c r="U754" s="355"/>
      <c r="V754" s="355"/>
      <c r="W754" s="173"/>
      <c r="X754" s="265">
        <v>102976</v>
      </c>
      <c r="Y754" s="266"/>
      <c r="Z754" s="266"/>
      <c r="AA754" s="261">
        <v>111380</v>
      </c>
      <c r="AB754" s="262"/>
    </row>
    <row r="755" spans="1:28" ht="12.75">
      <c r="A755" s="6"/>
      <c r="B755" s="358" t="s">
        <v>290</v>
      </c>
      <c r="C755" s="358"/>
      <c r="D755" s="358"/>
      <c r="E755" s="358"/>
      <c r="F755" s="358"/>
      <c r="G755" s="358"/>
      <c r="H755" s="358"/>
      <c r="I755" s="358"/>
      <c r="J755" s="358"/>
      <c r="K755" s="358"/>
      <c r="L755" s="358"/>
      <c r="M755" s="358"/>
      <c r="N755" s="358"/>
      <c r="O755" s="358"/>
      <c r="P755" s="95"/>
      <c r="Q755" s="263">
        <v>1522</v>
      </c>
      <c r="R755" s="266"/>
      <c r="S755" s="266"/>
      <c r="T755" s="354">
        <v>1329</v>
      </c>
      <c r="U755" s="355"/>
      <c r="V755" s="355"/>
      <c r="W755" s="51"/>
      <c r="X755" s="263">
        <v>2165</v>
      </c>
      <c r="Y755" s="266"/>
      <c r="Z755" s="266"/>
      <c r="AA755" s="359">
        <v>1891</v>
      </c>
      <c r="AB755" s="283"/>
    </row>
    <row r="756" spans="1:28" ht="12.75">
      <c r="A756" s="6"/>
      <c r="B756" s="5" t="s">
        <v>121</v>
      </c>
      <c r="C756" s="220"/>
      <c r="D756" s="220"/>
      <c r="E756" s="219"/>
      <c r="F756" s="219"/>
      <c r="G756" s="219"/>
      <c r="H756" s="219"/>
      <c r="I756" s="219"/>
      <c r="J756" s="219"/>
      <c r="K756" s="219"/>
      <c r="L756" s="219"/>
      <c r="M756" s="219"/>
      <c r="N756" s="219"/>
      <c r="O756" s="219"/>
      <c r="P756" s="95"/>
      <c r="Q756" s="256">
        <v>2593</v>
      </c>
      <c r="R756" s="256"/>
      <c r="S756" s="257"/>
      <c r="T756" s="357">
        <v>2056</v>
      </c>
      <c r="U756" s="256"/>
      <c r="V756" s="256"/>
      <c r="W756" s="51"/>
      <c r="X756" s="256">
        <v>3690</v>
      </c>
      <c r="Y756" s="256"/>
      <c r="Z756" s="257"/>
      <c r="AA756" s="356">
        <v>2925</v>
      </c>
      <c r="AB756" s="291"/>
    </row>
    <row r="757" spans="1:28" ht="15.75" customHeight="1" thickBot="1">
      <c r="A757" s="6"/>
      <c r="B757" s="363" t="s">
        <v>170</v>
      </c>
      <c r="C757" s="363"/>
      <c r="D757" s="363"/>
      <c r="E757" s="363"/>
      <c r="F757" s="363"/>
      <c r="G757" s="363"/>
      <c r="H757" s="363"/>
      <c r="I757" s="363"/>
      <c r="J757" s="363"/>
      <c r="K757" s="363"/>
      <c r="L757" s="363"/>
      <c r="M757" s="363"/>
      <c r="N757" s="363"/>
      <c r="O757" s="363"/>
      <c r="P757" s="176"/>
      <c r="Q757" s="345">
        <f>SUM(Q754:Q756)</f>
        <v>76487</v>
      </c>
      <c r="R757" s="348"/>
      <c r="S757" s="348"/>
      <c r="T757" s="347">
        <f>SUM(T754:T756)</f>
        <v>81663</v>
      </c>
      <c r="U757" s="348"/>
      <c r="V757" s="348"/>
      <c r="W757" s="55"/>
      <c r="X757" s="345">
        <f>SUM(X754:X756)</f>
        <v>108831</v>
      </c>
      <c r="Y757" s="348"/>
      <c r="Z757" s="348"/>
      <c r="AA757" s="347">
        <f>SUM(AA754:AA756)</f>
        <v>116196</v>
      </c>
      <c r="AB757" s="345"/>
    </row>
    <row r="758" spans="1:28" ht="13.5" customHeight="1" thickTop="1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15"/>
      <c r="T758" s="15"/>
      <c r="U758" s="15"/>
      <c r="V758" s="4"/>
      <c r="W758" s="4"/>
      <c r="X758" s="4"/>
      <c r="Y758" s="191"/>
      <c r="Z758" s="4"/>
      <c r="AA758" s="4"/>
      <c r="AB758" s="4"/>
    </row>
    <row r="759" spans="1:28" ht="13.5" customHeight="1">
      <c r="A759" s="6"/>
      <c r="B759" s="79" t="s">
        <v>249</v>
      </c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15"/>
      <c r="T759" s="15"/>
      <c r="U759" s="15"/>
      <c r="V759" s="4"/>
      <c r="W759" s="4"/>
      <c r="X759" s="4"/>
      <c r="Y759" s="191"/>
      <c r="Z759" s="4"/>
      <c r="AA759" s="4"/>
      <c r="AB759" s="4"/>
    </row>
    <row r="760" spans="1:28" ht="12.75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15"/>
      <c r="T760" s="15"/>
      <c r="U760" s="15"/>
      <c r="V760" s="4"/>
      <c r="W760" s="4"/>
      <c r="X760" s="4"/>
      <c r="Y760" s="191"/>
      <c r="Z760" s="4"/>
      <c r="AA760" s="4"/>
      <c r="AB760" s="4"/>
    </row>
    <row r="761" spans="1:28" ht="12.75">
      <c r="A761" s="6"/>
      <c r="B761" s="5"/>
      <c r="C761" s="38">
        <v>-25</v>
      </c>
      <c r="D761" s="5"/>
      <c r="E761" s="364" t="s">
        <v>127</v>
      </c>
      <c r="F761" s="364"/>
      <c r="G761" s="364"/>
      <c r="H761" s="364"/>
      <c r="I761" s="364"/>
      <c r="J761" s="364"/>
      <c r="K761" s="364"/>
      <c r="L761" s="364"/>
      <c r="M761" s="364"/>
      <c r="N761" s="364"/>
      <c r="O761" s="364"/>
      <c r="P761" s="364"/>
      <c r="Q761" s="5"/>
      <c r="R761" s="5"/>
      <c r="S761" s="15"/>
      <c r="T761" s="15"/>
      <c r="U761" s="15"/>
      <c r="V761" s="4"/>
      <c r="W761" s="4"/>
      <c r="X761" s="4"/>
      <c r="Y761" s="191"/>
      <c r="Z761" s="4"/>
      <c r="AA761" s="4"/>
      <c r="AB761" s="4"/>
    </row>
    <row r="762" spans="1:28" ht="12.75">
      <c r="A762" s="6"/>
      <c r="B762" s="5"/>
      <c r="C762" s="38"/>
      <c r="D762" s="5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251" t="s">
        <v>293</v>
      </c>
      <c r="R762" s="251"/>
      <c r="S762" s="251"/>
      <c r="T762" s="251"/>
      <c r="U762" s="251"/>
      <c r="V762" s="251"/>
      <c r="W762" s="177"/>
      <c r="X762" s="360" t="s">
        <v>306</v>
      </c>
      <c r="Y762" s="360"/>
      <c r="Z762" s="360"/>
      <c r="AA762" s="360"/>
      <c r="AB762" s="360"/>
    </row>
    <row r="763" spans="1:28" ht="12.75">
      <c r="A763" s="6"/>
      <c r="B763" s="5"/>
      <c r="C763" s="38"/>
      <c r="D763" s="5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361" t="s">
        <v>408</v>
      </c>
      <c r="R763" s="246"/>
      <c r="S763" s="246"/>
      <c r="T763" s="254" t="s">
        <v>370</v>
      </c>
      <c r="U763" s="255"/>
      <c r="V763" s="255"/>
      <c r="W763" s="14"/>
      <c r="X763" s="253" t="s">
        <v>408</v>
      </c>
      <c r="Y763" s="255"/>
      <c r="Z763" s="242"/>
      <c r="AA763" s="254" t="s">
        <v>370</v>
      </c>
      <c r="AB763" s="362"/>
    </row>
    <row r="764" spans="1:28" ht="16.5" customHeight="1">
      <c r="A764" s="6"/>
      <c r="B764" s="358" t="s">
        <v>291</v>
      </c>
      <c r="C764" s="358"/>
      <c r="D764" s="358"/>
      <c r="E764" s="358"/>
      <c r="F764" s="358"/>
      <c r="G764" s="358"/>
      <c r="H764" s="358"/>
      <c r="I764" s="358"/>
      <c r="J764" s="358"/>
      <c r="K764" s="358"/>
      <c r="L764" s="358"/>
      <c r="M764" s="358"/>
      <c r="N764" s="358"/>
      <c r="O764" s="358"/>
      <c r="P764" s="95"/>
      <c r="Q764" s="351">
        <v>54410</v>
      </c>
      <c r="R764" s="352"/>
      <c r="S764" s="352"/>
      <c r="T764" s="353">
        <v>49710</v>
      </c>
      <c r="U764" s="352"/>
      <c r="V764" s="352"/>
      <c r="W764" s="174"/>
      <c r="X764" s="351">
        <v>77418</v>
      </c>
      <c r="Y764" s="352"/>
      <c r="Z764" s="352"/>
      <c r="AA764" s="261">
        <v>70731</v>
      </c>
      <c r="AB764" s="262"/>
    </row>
    <row r="765" spans="1:28" ht="12.75">
      <c r="A765" s="6"/>
      <c r="B765" s="358" t="s">
        <v>292</v>
      </c>
      <c r="C765" s="358"/>
      <c r="D765" s="358"/>
      <c r="E765" s="358"/>
      <c r="F765" s="358"/>
      <c r="G765" s="358"/>
      <c r="H765" s="358"/>
      <c r="I765" s="358"/>
      <c r="J765" s="358"/>
      <c r="K765" s="358"/>
      <c r="L765" s="358"/>
      <c r="M765" s="358"/>
      <c r="N765" s="358"/>
      <c r="O765" s="358"/>
      <c r="P765" s="86"/>
      <c r="Q765" s="263"/>
      <c r="R765" s="266"/>
      <c r="S765" s="266"/>
      <c r="T765" s="354"/>
      <c r="U765" s="355"/>
      <c r="V765" s="355"/>
      <c r="W765" s="174"/>
      <c r="X765" s="263"/>
      <c r="Y765" s="266"/>
      <c r="Z765" s="266"/>
      <c r="AA765" s="356"/>
      <c r="AB765" s="291"/>
    </row>
    <row r="766" spans="1:28" ht="13.5" thickBot="1">
      <c r="A766" s="6"/>
      <c r="B766" s="363" t="s">
        <v>170</v>
      </c>
      <c r="C766" s="363"/>
      <c r="D766" s="363"/>
      <c r="E766" s="363"/>
      <c r="F766" s="363"/>
      <c r="G766" s="363"/>
      <c r="H766" s="363"/>
      <c r="I766" s="363"/>
      <c r="J766" s="363"/>
      <c r="K766" s="363"/>
      <c r="L766" s="363"/>
      <c r="M766" s="363"/>
      <c r="N766" s="363"/>
      <c r="O766" s="363"/>
      <c r="P766" s="88"/>
      <c r="Q766" s="345">
        <f>SUM(Q764:S765)</f>
        <v>54410</v>
      </c>
      <c r="R766" s="345"/>
      <c r="S766" s="346"/>
      <c r="T766" s="347">
        <f>SUM(T764:V765)</f>
        <v>49710</v>
      </c>
      <c r="U766" s="345"/>
      <c r="V766" s="345"/>
      <c r="W766" s="55"/>
      <c r="X766" s="345">
        <f>SUM(X764:Z765)</f>
        <v>77418</v>
      </c>
      <c r="Y766" s="348"/>
      <c r="Z766" s="348"/>
      <c r="AA766" s="347">
        <f>SUM(AA764:AB765)</f>
        <v>70731</v>
      </c>
      <c r="AB766" s="345"/>
    </row>
    <row r="767" spans="1:28" ht="13.5" thickTop="1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15"/>
      <c r="T767" s="15"/>
      <c r="U767" s="15"/>
      <c r="V767" s="5"/>
      <c r="W767" s="5"/>
      <c r="X767" s="5"/>
      <c r="Y767" s="15"/>
      <c r="Z767" s="5"/>
      <c r="AA767" s="5"/>
      <c r="AB767" s="5"/>
    </row>
  </sheetData>
  <sheetProtection insertColumns="0" insertRows="0"/>
  <mergeCells count="2475">
    <mergeCell ref="B686:O686"/>
    <mergeCell ref="Q686:S686"/>
    <mergeCell ref="T686:V686"/>
    <mergeCell ref="E129:AA129"/>
    <mergeCell ref="C131:AA131"/>
    <mergeCell ref="C133:AA133"/>
    <mergeCell ref="C138:H138"/>
    <mergeCell ref="X686:Z686"/>
    <mergeCell ref="E669:O669"/>
    <mergeCell ref="E675:O675"/>
    <mergeCell ref="Q675:V675"/>
    <mergeCell ref="X675:AB675"/>
    <mergeCell ref="AA673:AB673"/>
    <mergeCell ref="Q671:S671"/>
    <mergeCell ref="Q681:S681"/>
    <mergeCell ref="Q677:S677"/>
    <mergeCell ref="S136:V136"/>
    <mergeCell ref="C117:AA117"/>
    <mergeCell ref="C121:AA121"/>
    <mergeCell ref="C123:AA123"/>
    <mergeCell ref="C125:AA125"/>
    <mergeCell ref="C127:AA127"/>
    <mergeCell ref="C119:AA119"/>
    <mergeCell ref="C103:AA103"/>
    <mergeCell ref="C105:AA105"/>
    <mergeCell ref="C107:AA107"/>
    <mergeCell ref="C109:AA109"/>
    <mergeCell ref="C111:AA111"/>
    <mergeCell ref="C113:AA113"/>
    <mergeCell ref="C115:AA115"/>
    <mergeCell ref="W733:Y733"/>
    <mergeCell ref="K748:M748"/>
    <mergeCell ref="K749:M749"/>
    <mergeCell ref="G86:V86"/>
    <mergeCell ref="C91:AA91"/>
    <mergeCell ref="C93:AA93"/>
    <mergeCell ref="C95:AA95"/>
    <mergeCell ref="C97:AA97"/>
    <mergeCell ref="C99:AA99"/>
    <mergeCell ref="C101:AA101"/>
    <mergeCell ref="T734:V734"/>
    <mergeCell ref="W749:Y749"/>
    <mergeCell ref="T748:V748"/>
    <mergeCell ref="T741:V741"/>
    <mergeCell ref="K724:M724"/>
    <mergeCell ref="Q734:S734"/>
    <mergeCell ref="K725:M725"/>
    <mergeCell ref="N724:P724"/>
    <mergeCell ref="Q732:S732"/>
    <mergeCell ref="N732:P732"/>
    <mergeCell ref="K726:M726"/>
    <mergeCell ref="N725:P725"/>
    <mergeCell ref="Q724:S724"/>
    <mergeCell ref="Q725:S725"/>
    <mergeCell ref="T721:V721"/>
    <mergeCell ref="T726:V726"/>
    <mergeCell ref="T727:V727"/>
    <mergeCell ref="T722:V722"/>
    <mergeCell ref="T724:V724"/>
    <mergeCell ref="T725:V725"/>
    <mergeCell ref="N726:P726"/>
    <mergeCell ref="Z732:AB732"/>
    <mergeCell ref="W731:Y731"/>
    <mergeCell ref="Q727:S727"/>
    <mergeCell ref="Q731:S731"/>
    <mergeCell ref="Q728:S728"/>
    <mergeCell ref="N728:P728"/>
    <mergeCell ref="W730:Y730"/>
    <mergeCell ref="W728:Y728"/>
    <mergeCell ref="Z722:AB722"/>
    <mergeCell ref="W723:Y723"/>
    <mergeCell ref="Z726:AB726"/>
    <mergeCell ref="W726:Y726"/>
    <mergeCell ref="W729:Y729"/>
    <mergeCell ref="Z730:AB730"/>
    <mergeCell ref="Z729:AB729"/>
    <mergeCell ref="B641:E641"/>
    <mergeCell ref="B647:E647"/>
    <mergeCell ref="B648:E648"/>
    <mergeCell ref="Z733:AB733"/>
    <mergeCell ref="W732:Y732"/>
    <mergeCell ref="K733:M733"/>
    <mergeCell ref="N733:P733"/>
    <mergeCell ref="Q733:S733"/>
    <mergeCell ref="K732:M732"/>
    <mergeCell ref="T733:V733"/>
    <mergeCell ref="AA713:AB713"/>
    <mergeCell ref="B672:O672"/>
    <mergeCell ref="B673:O673"/>
    <mergeCell ref="Q687:S687"/>
    <mergeCell ref="Q682:S682"/>
    <mergeCell ref="AA702:AB702"/>
    <mergeCell ref="T712:V712"/>
    <mergeCell ref="AA703:AB703"/>
    <mergeCell ref="Q676:S676"/>
    <mergeCell ref="T676:V676"/>
    <mergeCell ref="U383:V383"/>
    <mergeCell ref="B425:H425"/>
    <mergeCell ref="Y425:AA425"/>
    <mergeCell ref="B424:H424"/>
    <mergeCell ref="I424:K424"/>
    <mergeCell ref="M424:O424"/>
    <mergeCell ref="Q424:S424"/>
    <mergeCell ref="Y424:AA424"/>
    <mergeCell ref="I425:K425"/>
    <mergeCell ref="B422:H422"/>
    <mergeCell ref="AA383:AB383"/>
    <mergeCell ref="Y380:Z380"/>
    <mergeCell ref="Y381:Z381"/>
    <mergeCell ref="Y382:Z382"/>
    <mergeCell ref="W319:X319"/>
    <mergeCell ref="W322:X322"/>
    <mergeCell ref="U320:V320"/>
    <mergeCell ref="U321:V321"/>
    <mergeCell ref="U322:V322"/>
    <mergeCell ref="W320:X320"/>
    <mergeCell ref="W321:X321"/>
    <mergeCell ref="B305:R305"/>
    <mergeCell ref="B310:R310"/>
    <mergeCell ref="U308:V308"/>
    <mergeCell ref="AA303:AB303"/>
    <mergeCell ref="AA304:AB304"/>
    <mergeCell ref="AA305:AB305"/>
    <mergeCell ref="AA306:AB306"/>
    <mergeCell ref="S303:T303"/>
    <mergeCell ref="S306:T306"/>
    <mergeCell ref="S308:T308"/>
    <mergeCell ref="S309:T309"/>
    <mergeCell ref="S302:T302"/>
    <mergeCell ref="U302:V302"/>
    <mergeCell ref="B298:Z298"/>
    <mergeCell ref="U299:V299"/>
    <mergeCell ref="B301:R301"/>
    <mergeCell ref="B302:R302"/>
    <mergeCell ref="Y299:Z299"/>
    <mergeCell ref="Y300:Z300"/>
    <mergeCell ref="Y301:Z301"/>
    <mergeCell ref="U301:V301"/>
    <mergeCell ref="B462:T462"/>
    <mergeCell ref="U462:V462"/>
    <mergeCell ref="U461:V461"/>
    <mergeCell ref="W458:X458"/>
    <mergeCell ref="B455:T455"/>
    <mergeCell ref="U457:V457"/>
    <mergeCell ref="B457:T457"/>
    <mergeCell ref="W456:X456"/>
    <mergeCell ref="W457:X457"/>
    <mergeCell ref="U455:V455"/>
    <mergeCell ref="U456:V456"/>
    <mergeCell ref="O51:AB51"/>
    <mergeCell ref="AA456:AB456"/>
    <mergeCell ref="AA457:AB457"/>
    <mergeCell ref="AA454:AB454"/>
    <mergeCell ref="M432:O432"/>
    <mergeCell ref="S292:V292"/>
    <mergeCell ref="U289:V289"/>
    <mergeCell ref="S289:T289"/>
    <mergeCell ref="S290:T290"/>
    <mergeCell ref="U303:V303"/>
    <mergeCell ref="S291:T291"/>
    <mergeCell ref="AA334:AB334"/>
    <mergeCell ref="Y334:Z334"/>
    <mergeCell ref="U323:V323"/>
    <mergeCell ref="U324:V324"/>
    <mergeCell ref="U325:V325"/>
    <mergeCell ref="U326:V326"/>
    <mergeCell ref="U327:V327"/>
    <mergeCell ref="S301:T301"/>
    <mergeCell ref="S300:T300"/>
    <mergeCell ref="AA345:AB345"/>
    <mergeCell ref="Y346:Z346"/>
    <mergeCell ref="Y344:Z344"/>
    <mergeCell ref="AA337:AB337"/>
    <mergeCell ref="AA342:AB342"/>
    <mergeCell ref="Y338:Z338"/>
    <mergeCell ref="AA340:AB340"/>
    <mergeCell ref="AA338:AB338"/>
    <mergeCell ref="AA339:AB339"/>
    <mergeCell ref="AA343:AB343"/>
    <mergeCell ref="Y374:Z374"/>
    <mergeCell ref="Y375:Z375"/>
    <mergeCell ref="U427:W427"/>
    <mergeCell ref="Y427:AA427"/>
    <mergeCell ref="Y376:Z376"/>
    <mergeCell ref="AA378:AB378"/>
    <mergeCell ref="AA386:AB386"/>
    <mergeCell ref="Y378:Z378"/>
    <mergeCell ref="B379:AB379"/>
    <mergeCell ref="AA382:AB382"/>
    <mergeCell ref="O49:AB49"/>
    <mergeCell ref="O69:AB69"/>
    <mergeCell ref="M465:O465"/>
    <mergeCell ref="AA380:AB380"/>
    <mergeCell ref="AA381:AB381"/>
    <mergeCell ref="W378:X378"/>
    <mergeCell ref="Y385:Z385"/>
    <mergeCell ref="Y383:Z383"/>
    <mergeCell ref="Y347:Z347"/>
    <mergeCell ref="AA347:AB347"/>
    <mergeCell ref="X678:Z678"/>
    <mergeCell ref="AA678:AB678"/>
    <mergeCell ref="AA686:AB686"/>
    <mergeCell ref="T678:V678"/>
    <mergeCell ref="AA685:AB685"/>
    <mergeCell ref="T685:V685"/>
    <mergeCell ref="X685:Z685"/>
    <mergeCell ref="X680:AB680"/>
    <mergeCell ref="X691:Z691"/>
    <mergeCell ref="X687:Z687"/>
    <mergeCell ref="C655:O655"/>
    <mergeCell ref="C656:O656"/>
    <mergeCell ref="X702:Z702"/>
    <mergeCell ref="T683:V683"/>
    <mergeCell ref="T684:V684"/>
    <mergeCell ref="X656:Z656"/>
    <mergeCell ref="X657:Z657"/>
    <mergeCell ref="X661:Z661"/>
    <mergeCell ref="X658:Z658"/>
    <mergeCell ref="Q656:S656"/>
    <mergeCell ref="F649:H649"/>
    <mergeCell ref="I649:K649"/>
    <mergeCell ref="L649:N649"/>
    <mergeCell ref="AA649:AB649"/>
    <mergeCell ref="O649:Q649"/>
    <mergeCell ref="R649:T649"/>
    <mergeCell ref="U649:W649"/>
    <mergeCell ref="X649:Z649"/>
    <mergeCell ref="U647:W647"/>
    <mergeCell ref="F648:H648"/>
    <mergeCell ref="I648:K648"/>
    <mergeCell ref="L648:N648"/>
    <mergeCell ref="O648:Q648"/>
    <mergeCell ref="R648:T648"/>
    <mergeCell ref="U648:W648"/>
    <mergeCell ref="M644:P644"/>
    <mergeCell ref="R646:T646"/>
    <mergeCell ref="F647:H647"/>
    <mergeCell ref="I647:K647"/>
    <mergeCell ref="F646:H646"/>
    <mergeCell ref="I646:K646"/>
    <mergeCell ref="L647:N647"/>
    <mergeCell ref="O647:Q647"/>
    <mergeCell ref="R647:T647"/>
    <mergeCell ref="X627:Z627"/>
    <mergeCell ref="AA629:AB629"/>
    <mergeCell ref="U631:W631"/>
    <mergeCell ref="X631:Z631"/>
    <mergeCell ref="U629:W629"/>
    <mergeCell ref="X629:Z629"/>
    <mergeCell ref="U627:W627"/>
    <mergeCell ref="O629:Q629"/>
    <mergeCell ref="I629:K629"/>
    <mergeCell ref="AA631:AB631"/>
    <mergeCell ref="O631:Q631"/>
    <mergeCell ref="R631:T631"/>
    <mergeCell ref="I631:K631"/>
    <mergeCell ref="L631:N631"/>
    <mergeCell ref="F625:H625"/>
    <mergeCell ref="I625:K625"/>
    <mergeCell ref="L625:N625"/>
    <mergeCell ref="F631:H631"/>
    <mergeCell ref="O625:Q625"/>
    <mergeCell ref="B620:E620"/>
    <mergeCell ref="F620:H620"/>
    <mergeCell ref="R624:T624"/>
    <mergeCell ref="B624:E624"/>
    <mergeCell ref="F624:H624"/>
    <mergeCell ref="I624:K624"/>
    <mergeCell ref="L624:N624"/>
    <mergeCell ref="O624:Q624"/>
    <mergeCell ref="F621:H621"/>
    <mergeCell ref="AA610:AB610"/>
    <mergeCell ref="X600:Z600"/>
    <mergeCell ref="U598:W598"/>
    <mergeCell ref="R598:T598"/>
    <mergeCell ref="R602:T602"/>
    <mergeCell ref="U601:W601"/>
    <mergeCell ref="X598:Z598"/>
    <mergeCell ref="AA606:AB606"/>
    <mergeCell ref="X607:Z607"/>
    <mergeCell ref="AA602:AB602"/>
    <mergeCell ref="O578:R578"/>
    <mergeCell ref="AA590:AB590"/>
    <mergeCell ref="W590:Z590"/>
    <mergeCell ref="O590:R590"/>
    <mergeCell ref="AA580:AB580"/>
    <mergeCell ref="T583:W583"/>
    <mergeCell ref="W580:Z580"/>
    <mergeCell ref="S586:V586"/>
    <mergeCell ref="W582:Z582"/>
    <mergeCell ref="S585:V585"/>
    <mergeCell ref="W588:Z588"/>
    <mergeCell ref="AA588:AB588"/>
    <mergeCell ref="W578:Z578"/>
    <mergeCell ref="AA579:AB579"/>
    <mergeCell ref="AA585:AB585"/>
    <mergeCell ref="AA586:AB586"/>
    <mergeCell ref="W585:Z585"/>
    <mergeCell ref="G582:J582"/>
    <mergeCell ref="G585:J585"/>
    <mergeCell ref="G580:J580"/>
    <mergeCell ref="K586:N586"/>
    <mergeCell ref="G581:J581"/>
    <mergeCell ref="B600:E600"/>
    <mergeCell ref="T576:U576"/>
    <mergeCell ref="G579:J579"/>
    <mergeCell ref="K579:N579"/>
    <mergeCell ref="O579:R579"/>
    <mergeCell ref="S579:V579"/>
    <mergeCell ref="H576:I576"/>
    <mergeCell ref="P576:Q576"/>
    <mergeCell ref="B590:F590"/>
    <mergeCell ref="G578:J578"/>
    <mergeCell ref="AA545:AB545"/>
    <mergeCell ref="Y545:Z545"/>
    <mergeCell ref="X576:Y576"/>
    <mergeCell ref="B573:F573"/>
    <mergeCell ref="B574:F574"/>
    <mergeCell ref="AA562:AB562"/>
    <mergeCell ref="AA563:AB563"/>
    <mergeCell ref="Y546:Z546"/>
    <mergeCell ref="AA546:AB546"/>
    <mergeCell ref="W568:Z568"/>
    <mergeCell ref="W523:X523"/>
    <mergeCell ref="AA535:AB535"/>
    <mergeCell ref="AA529:AB529"/>
    <mergeCell ref="AA530:AB530"/>
    <mergeCell ref="Y529:Z529"/>
    <mergeCell ref="Y530:Z530"/>
    <mergeCell ref="Y523:Z523"/>
    <mergeCell ref="AA523:AB523"/>
    <mergeCell ref="W530:X530"/>
    <mergeCell ref="W571:Z571"/>
    <mergeCell ref="W569:Z569"/>
    <mergeCell ref="W562:Z562"/>
    <mergeCell ref="W570:Z570"/>
    <mergeCell ref="W563:Z563"/>
    <mergeCell ref="T566:W566"/>
    <mergeCell ref="W564:Z564"/>
    <mergeCell ref="S571:V571"/>
    <mergeCell ref="W522:X522"/>
    <mergeCell ref="W513:X513"/>
    <mergeCell ref="AA519:AB519"/>
    <mergeCell ref="Y518:Z518"/>
    <mergeCell ref="Y519:Z519"/>
    <mergeCell ref="AA518:AB518"/>
    <mergeCell ref="W519:X519"/>
    <mergeCell ref="W517:X517"/>
    <mergeCell ref="W518:X518"/>
    <mergeCell ref="W520:X520"/>
    <mergeCell ref="Y531:Z531"/>
    <mergeCell ref="AA506:AB506"/>
    <mergeCell ref="W510:X510"/>
    <mergeCell ref="W511:X511"/>
    <mergeCell ref="AA513:AB513"/>
    <mergeCell ref="AA511:AB511"/>
    <mergeCell ref="Y513:Z513"/>
    <mergeCell ref="AA512:AB512"/>
    <mergeCell ref="W512:X512"/>
    <mergeCell ref="Y510:Z510"/>
    <mergeCell ref="Y506:Z506"/>
    <mergeCell ref="Y507:Z507"/>
    <mergeCell ref="Y508:Z508"/>
    <mergeCell ref="Y509:Z509"/>
    <mergeCell ref="W377:X377"/>
    <mergeCell ref="Y377:Z377"/>
    <mergeCell ref="W374:X374"/>
    <mergeCell ref="W361:X361"/>
    <mergeCell ref="W373:X373"/>
    <mergeCell ref="W375:X375"/>
    <mergeCell ref="W376:X376"/>
    <mergeCell ref="W368:X368"/>
    <mergeCell ref="W372:X372"/>
    <mergeCell ref="Y372:Z372"/>
    <mergeCell ref="U334:V334"/>
    <mergeCell ref="W332:X332"/>
    <mergeCell ref="W338:X338"/>
    <mergeCell ref="U338:V338"/>
    <mergeCell ref="U337:V337"/>
    <mergeCell ref="W336:X336"/>
    <mergeCell ref="W334:X334"/>
    <mergeCell ref="W333:X333"/>
    <mergeCell ref="AA329:AB329"/>
    <mergeCell ref="AA330:AB330"/>
    <mergeCell ref="AA346:AB346"/>
    <mergeCell ref="W335:X335"/>
    <mergeCell ref="AA335:AB335"/>
    <mergeCell ref="AA336:AB336"/>
    <mergeCell ref="Y339:Z339"/>
    <mergeCell ref="Y343:Z343"/>
    <mergeCell ref="Y345:Z345"/>
    <mergeCell ref="AA344:AB344"/>
    <mergeCell ref="AA327:AB327"/>
    <mergeCell ref="AA328:AB328"/>
    <mergeCell ref="W326:X326"/>
    <mergeCell ref="Y325:Z325"/>
    <mergeCell ref="Y326:Z326"/>
    <mergeCell ref="Y327:Z327"/>
    <mergeCell ref="W323:X323"/>
    <mergeCell ref="W324:X324"/>
    <mergeCell ref="AA325:AB325"/>
    <mergeCell ref="AA326:AB326"/>
    <mergeCell ref="AA321:AB321"/>
    <mergeCell ref="AA322:AB322"/>
    <mergeCell ref="AA323:AB323"/>
    <mergeCell ref="AA324:AB324"/>
    <mergeCell ref="Y321:Z321"/>
    <mergeCell ref="Y322:Z322"/>
    <mergeCell ref="Y323:Z323"/>
    <mergeCell ref="Y324:Z324"/>
    <mergeCell ref="Y319:Z319"/>
    <mergeCell ref="Y320:Z320"/>
    <mergeCell ref="AA314:AB314"/>
    <mergeCell ref="AA315:AB315"/>
    <mergeCell ref="Y317:Z317"/>
    <mergeCell ref="AA317:AB317"/>
    <mergeCell ref="AA316:AB316"/>
    <mergeCell ref="Y316:Z316"/>
    <mergeCell ref="AA319:AB319"/>
    <mergeCell ref="AA320:AB320"/>
    <mergeCell ref="AA313:AB313"/>
    <mergeCell ref="AA318:AB318"/>
    <mergeCell ref="Y313:Z313"/>
    <mergeCell ref="Y318:Z318"/>
    <mergeCell ref="Y314:Z314"/>
    <mergeCell ref="Y315:Z315"/>
    <mergeCell ref="AA312:AB312"/>
    <mergeCell ref="AA307:AB307"/>
    <mergeCell ref="AA308:AB308"/>
    <mergeCell ref="AA309:AB309"/>
    <mergeCell ref="AA310:AB310"/>
    <mergeCell ref="AA311:AB311"/>
    <mergeCell ref="AA299:AB299"/>
    <mergeCell ref="AA300:AB300"/>
    <mergeCell ref="AA301:AB301"/>
    <mergeCell ref="AA302:AB302"/>
    <mergeCell ref="B300:R300"/>
    <mergeCell ref="Y306:Z306"/>
    <mergeCell ref="Y307:Z307"/>
    <mergeCell ref="W308:X308"/>
    <mergeCell ref="W301:X301"/>
    <mergeCell ref="Y303:Z303"/>
    <mergeCell ref="W304:X304"/>
    <mergeCell ref="W305:X305"/>
    <mergeCell ref="W306:X306"/>
    <mergeCell ref="W307:X307"/>
    <mergeCell ref="U317:V317"/>
    <mergeCell ref="Y302:Z302"/>
    <mergeCell ref="Y312:Z312"/>
    <mergeCell ref="Y310:Z310"/>
    <mergeCell ref="Y308:Z308"/>
    <mergeCell ref="Y309:Z309"/>
    <mergeCell ref="Y311:Z311"/>
    <mergeCell ref="U311:V311"/>
    <mergeCell ref="W318:X318"/>
    <mergeCell ref="W313:X313"/>
    <mergeCell ref="W316:X316"/>
    <mergeCell ref="W315:X315"/>
    <mergeCell ref="W317:X317"/>
    <mergeCell ref="W314:X314"/>
    <mergeCell ref="W309:X309"/>
    <mergeCell ref="W311:X311"/>
    <mergeCell ref="W310:X310"/>
    <mergeCell ref="W312:X312"/>
    <mergeCell ref="AA298:AB298"/>
    <mergeCell ref="S310:T310"/>
    <mergeCell ref="S316:T316"/>
    <mergeCell ref="W299:X299"/>
    <mergeCell ref="W300:X300"/>
    <mergeCell ref="W302:X302"/>
    <mergeCell ref="W303:X303"/>
    <mergeCell ref="U313:V313"/>
    <mergeCell ref="U300:V300"/>
    <mergeCell ref="S299:T299"/>
    <mergeCell ref="U306:V306"/>
    <mergeCell ref="S304:T304"/>
    <mergeCell ref="S305:T305"/>
    <mergeCell ref="U316:V316"/>
    <mergeCell ref="U315:V315"/>
    <mergeCell ref="U314:V314"/>
    <mergeCell ref="U310:V310"/>
    <mergeCell ref="U312:V312"/>
    <mergeCell ref="S311:T311"/>
    <mergeCell ref="Y428:AA428"/>
    <mergeCell ref="M429:O429"/>
    <mergeCell ref="Q429:S429"/>
    <mergeCell ref="U429:W429"/>
    <mergeCell ref="Y429:AA429"/>
    <mergeCell ref="U428:W428"/>
    <mergeCell ref="U290:V290"/>
    <mergeCell ref="U291:V291"/>
    <mergeCell ref="W290:X290"/>
    <mergeCell ref="Y426:AA426"/>
    <mergeCell ref="U423:W423"/>
    <mergeCell ref="U424:W424"/>
    <mergeCell ref="Y423:AA423"/>
    <mergeCell ref="U426:W426"/>
    <mergeCell ref="U304:V304"/>
    <mergeCell ref="U305:V305"/>
    <mergeCell ref="AA290:AB290"/>
    <mergeCell ref="AA291:AB291"/>
    <mergeCell ref="W277:X277"/>
    <mergeCell ref="W278:X278"/>
    <mergeCell ref="W279:X279"/>
    <mergeCell ref="W280:X280"/>
    <mergeCell ref="W291:X291"/>
    <mergeCell ref="W287:X287"/>
    <mergeCell ref="W288:X288"/>
    <mergeCell ref="AA270:AB270"/>
    <mergeCell ref="AA271:AB271"/>
    <mergeCell ref="Y289:Z289"/>
    <mergeCell ref="AA289:AB289"/>
    <mergeCell ref="Y288:Z288"/>
    <mergeCell ref="AA288:AB288"/>
    <mergeCell ref="AA265:AB265"/>
    <mergeCell ref="Y266:Z266"/>
    <mergeCell ref="Y265:Z265"/>
    <mergeCell ref="Y268:Z268"/>
    <mergeCell ref="Y269:Z269"/>
    <mergeCell ref="Y270:Z270"/>
    <mergeCell ref="AA274:AB274"/>
    <mergeCell ref="AA272:AB272"/>
    <mergeCell ref="W249:X249"/>
    <mergeCell ref="AA266:AB266"/>
    <mergeCell ref="Y252:Z252"/>
    <mergeCell ref="AA287:AB287"/>
    <mergeCell ref="AA264:AB264"/>
    <mergeCell ref="Y273:Z273"/>
    <mergeCell ref="AA273:AB273"/>
    <mergeCell ref="Y272:Z272"/>
    <mergeCell ref="AA268:AB268"/>
    <mergeCell ref="AA269:AB269"/>
    <mergeCell ref="W269:X269"/>
    <mergeCell ref="W270:X270"/>
    <mergeCell ref="W251:X251"/>
    <mergeCell ref="W252:X252"/>
    <mergeCell ref="W253:X253"/>
    <mergeCell ref="S202:T202"/>
    <mergeCell ref="S268:T268"/>
    <mergeCell ref="S269:T269"/>
    <mergeCell ref="S204:T204"/>
    <mergeCell ref="S267:T267"/>
    <mergeCell ref="S207:T207"/>
    <mergeCell ref="S261:T261"/>
    <mergeCell ref="S266:T266"/>
    <mergeCell ref="S262:T262"/>
    <mergeCell ref="S252:T252"/>
    <mergeCell ref="U198:V198"/>
    <mergeCell ref="U197:V197"/>
    <mergeCell ref="U185:X185"/>
    <mergeCell ref="U188:V188"/>
    <mergeCell ref="U189:V189"/>
    <mergeCell ref="W188:X188"/>
    <mergeCell ref="W189:X189"/>
    <mergeCell ref="W187:X187"/>
    <mergeCell ref="U187:V187"/>
    <mergeCell ref="W186:X186"/>
    <mergeCell ref="U192:V192"/>
    <mergeCell ref="S193:T193"/>
    <mergeCell ref="S194:T194"/>
    <mergeCell ref="U196:V196"/>
    <mergeCell ref="S195:T195"/>
    <mergeCell ref="S196:T196"/>
    <mergeCell ref="U190:V190"/>
    <mergeCell ref="U191:V191"/>
    <mergeCell ref="S199:T199"/>
    <mergeCell ref="S191:T191"/>
    <mergeCell ref="S192:T192"/>
    <mergeCell ref="U193:V193"/>
    <mergeCell ref="U194:V194"/>
    <mergeCell ref="S197:T197"/>
    <mergeCell ref="S198:T198"/>
    <mergeCell ref="U195:V195"/>
    <mergeCell ref="U534:V534"/>
    <mergeCell ref="U529:V529"/>
    <mergeCell ref="W531:X531"/>
    <mergeCell ref="W534:X534"/>
    <mergeCell ref="U531:V531"/>
    <mergeCell ref="W532:X532"/>
    <mergeCell ref="U532:V532"/>
    <mergeCell ref="U533:V533"/>
    <mergeCell ref="U530:V530"/>
    <mergeCell ref="S279:T279"/>
    <mergeCell ref="S287:T287"/>
    <mergeCell ref="U279:V279"/>
    <mergeCell ref="W529:X529"/>
    <mergeCell ref="W281:X281"/>
    <mergeCell ref="W283:X283"/>
    <mergeCell ref="U284:V284"/>
    <mergeCell ref="U282:V282"/>
    <mergeCell ref="W282:X282"/>
    <mergeCell ref="W284:X284"/>
    <mergeCell ref="S280:T280"/>
    <mergeCell ref="B487:T487"/>
    <mergeCell ref="B484:T484"/>
    <mergeCell ref="U281:V281"/>
    <mergeCell ref="S320:T320"/>
    <mergeCell ref="S325:T325"/>
    <mergeCell ref="S326:T326"/>
    <mergeCell ref="S324:T324"/>
    <mergeCell ref="S321:T321"/>
    <mergeCell ref="U287:V287"/>
    <mergeCell ref="B430:H430"/>
    <mergeCell ref="B431:H431"/>
    <mergeCell ref="U278:V278"/>
    <mergeCell ref="S271:T271"/>
    <mergeCell ref="S272:T272"/>
    <mergeCell ref="S273:T273"/>
    <mergeCell ref="S274:T274"/>
    <mergeCell ref="S275:T275"/>
    <mergeCell ref="S277:T277"/>
    <mergeCell ref="S278:T278"/>
    <mergeCell ref="B419:H419"/>
    <mergeCell ref="B420:H420"/>
    <mergeCell ref="I420:K420"/>
    <mergeCell ref="S276:T276"/>
    <mergeCell ref="Q419:S419"/>
    <mergeCell ref="B415:H415"/>
    <mergeCell ref="B416:H416"/>
    <mergeCell ref="I415:K415"/>
    <mergeCell ref="I419:K419"/>
    <mergeCell ref="I416:K416"/>
    <mergeCell ref="U465:V465"/>
    <mergeCell ref="W507:X507"/>
    <mergeCell ref="W508:X508"/>
    <mergeCell ref="U471:V471"/>
    <mergeCell ref="U479:V479"/>
    <mergeCell ref="U485:V485"/>
    <mergeCell ref="U483:V483"/>
    <mergeCell ref="U469:V469"/>
    <mergeCell ref="W469:X469"/>
    <mergeCell ref="U475:V475"/>
    <mergeCell ref="W453:X453"/>
    <mergeCell ref="U458:V458"/>
    <mergeCell ref="B507:T507"/>
    <mergeCell ref="U511:V511"/>
    <mergeCell ref="B461:T461"/>
    <mergeCell ref="B456:T456"/>
    <mergeCell ref="M472:R472"/>
    <mergeCell ref="M474:O474"/>
    <mergeCell ref="B483:T483"/>
    <mergeCell ref="B485:T485"/>
    <mergeCell ref="M466:O466"/>
    <mergeCell ref="B513:T513"/>
    <mergeCell ref="U517:V517"/>
    <mergeCell ref="B518:T518"/>
    <mergeCell ref="B488:T488"/>
    <mergeCell ref="M467:Q467"/>
    <mergeCell ref="M468:O468"/>
    <mergeCell ref="U466:V466"/>
    <mergeCell ref="M475:O475"/>
    <mergeCell ref="U487:V487"/>
    <mergeCell ref="U551:V551"/>
    <mergeCell ref="B491:T491"/>
    <mergeCell ref="U547:V547"/>
    <mergeCell ref="U541:V541"/>
    <mergeCell ref="B505:T505"/>
    <mergeCell ref="B504:T504"/>
    <mergeCell ref="B492:T492"/>
    <mergeCell ref="B519:T519"/>
    <mergeCell ref="U518:V518"/>
    <mergeCell ref="U519:V519"/>
    <mergeCell ref="W467:X467"/>
    <mergeCell ref="M477:O477"/>
    <mergeCell ref="B486:T486"/>
    <mergeCell ref="W479:X479"/>
    <mergeCell ref="U486:V486"/>
    <mergeCell ref="U470:V470"/>
    <mergeCell ref="W473:X473"/>
    <mergeCell ref="U473:V473"/>
    <mergeCell ref="U474:V474"/>
    <mergeCell ref="AA453:AB453"/>
    <mergeCell ref="AA470:AB470"/>
    <mergeCell ref="AA471:AB471"/>
    <mergeCell ref="Y471:Z471"/>
    <mergeCell ref="Y463:Z463"/>
    <mergeCell ref="AA463:AB463"/>
    <mergeCell ref="AA458:AB458"/>
    <mergeCell ref="Y458:Z458"/>
    <mergeCell ref="Y467:Z467"/>
    <mergeCell ref="AA467:AB467"/>
    <mergeCell ref="AA465:AB465"/>
    <mergeCell ref="AA461:AB461"/>
    <mergeCell ref="AA462:AB462"/>
    <mergeCell ref="Y464:Z464"/>
    <mergeCell ref="AA464:AB464"/>
    <mergeCell ref="Y455:Z455"/>
    <mergeCell ref="Y456:Z456"/>
    <mergeCell ref="W465:X465"/>
    <mergeCell ref="W470:X470"/>
    <mergeCell ref="Y457:Z457"/>
    <mergeCell ref="W462:X462"/>
    <mergeCell ref="W461:X461"/>
    <mergeCell ref="W455:X455"/>
    <mergeCell ref="W464:X464"/>
    <mergeCell ref="W466:X466"/>
    <mergeCell ref="I430:K430"/>
    <mergeCell ref="I432:K432"/>
    <mergeCell ref="I429:K429"/>
    <mergeCell ref="B433:Z433"/>
    <mergeCell ref="B432:H432"/>
    <mergeCell ref="M430:O430"/>
    <mergeCell ref="Q430:S430"/>
    <mergeCell ref="Q432:S432"/>
    <mergeCell ref="I431:K431"/>
    <mergeCell ref="M431:O431"/>
    <mergeCell ref="B434:Y434"/>
    <mergeCell ref="Y452:AB452"/>
    <mergeCell ref="E447:H447"/>
    <mergeCell ref="B442:N442"/>
    <mergeCell ref="M436:R436"/>
    <mergeCell ref="K445:M445"/>
    <mergeCell ref="J444:M444"/>
    <mergeCell ref="O444:R444"/>
    <mergeCell ref="B423:H423"/>
    <mergeCell ref="Q426:S426"/>
    <mergeCell ref="M420:O420"/>
    <mergeCell ref="M426:O426"/>
    <mergeCell ref="I426:K426"/>
    <mergeCell ref="B421:H421"/>
    <mergeCell ref="I423:K423"/>
    <mergeCell ref="B426:H426"/>
    <mergeCell ref="M416:O416"/>
    <mergeCell ref="Q415:S415"/>
    <mergeCell ref="Q416:S416"/>
    <mergeCell ref="M415:O415"/>
    <mergeCell ref="Y421:AA421"/>
    <mergeCell ref="M423:O423"/>
    <mergeCell ref="Q423:S423"/>
    <mergeCell ref="M422:O422"/>
    <mergeCell ref="U422:W422"/>
    <mergeCell ref="Q422:S422"/>
    <mergeCell ref="Y422:AA422"/>
    <mergeCell ref="U421:W421"/>
    <mergeCell ref="M421:O421"/>
    <mergeCell ref="Q421:S421"/>
    <mergeCell ref="Y420:AA420"/>
    <mergeCell ref="Y414:AA414"/>
    <mergeCell ref="Y415:AA415"/>
    <mergeCell ref="Y419:AA419"/>
    <mergeCell ref="Y416:AA416"/>
    <mergeCell ref="Y404:AA404"/>
    <mergeCell ref="Y405:AA405"/>
    <mergeCell ref="I404:K404"/>
    <mergeCell ref="I405:K405"/>
    <mergeCell ref="U405:W405"/>
    <mergeCell ref="U404:W404"/>
    <mergeCell ref="Q405:S405"/>
    <mergeCell ref="Q404:S404"/>
    <mergeCell ref="M405:O405"/>
    <mergeCell ref="B404:H404"/>
    <mergeCell ref="B387:T387"/>
    <mergeCell ref="Q414:S414"/>
    <mergeCell ref="M414:O414"/>
    <mergeCell ref="Q410:S410"/>
    <mergeCell ref="Q411:S411"/>
    <mergeCell ref="Q412:S412"/>
    <mergeCell ref="M412:O412"/>
    <mergeCell ref="M410:O410"/>
    <mergeCell ref="Q413:S413"/>
    <mergeCell ref="AA341:AB341"/>
    <mergeCell ref="Y341:Z341"/>
    <mergeCell ref="Y340:Z340"/>
    <mergeCell ref="W339:X339"/>
    <mergeCell ref="B338:R338"/>
    <mergeCell ref="B341:R341"/>
    <mergeCell ref="U339:V339"/>
    <mergeCell ref="Y335:Z335"/>
    <mergeCell ref="Y336:Z336"/>
    <mergeCell ref="Y337:Z337"/>
    <mergeCell ref="U335:V335"/>
    <mergeCell ref="B339:R339"/>
    <mergeCell ref="B340:R340"/>
    <mergeCell ref="B337:R337"/>
    <mergeCell ref="AA348:AB348"/>
    <mergeCell ref="W331:X331"/>
    <mergeCell ref="W341:X341"/>
    <mergeCell ref="W342:X342"/>
    <mergeCell ref="AA331:AB331"/>
    <mergeCell ref="AA332:AB332"/>
    <mergeCell ref="AA333:AB333"/>
    <mergeCell ref="Y333:Z333"/>
    <mergeCell ref="W345:X345"/>
    <mergeCell ref="W337:X337"/>
    <mergeCell ref="W330:X330"/>
    <mergeCell ref="S329:T329"/>
    <mergeCell ref="W329:X329"/>
    <mergeCell ref="W325:X325"/>
    <mergeCell ref="W327:X327"/>
    <mergeCell ref="W328:X328"/>
    <mergeCell ref="U328:V328"/>
    <mergeCell ref="S281:T281"/>
    <mergeCell ref="S331:T331"/>
    <mergeCell ref="S330:T330"/>
    <mergeCell ref="U331:V331"/>
    <mergeCell ref="U329:V329"/>
    <mergeCell ref="S282:T282"/>
    <mergeCell ref="U283:V283"/>
    <mergeCell ref="U286:V286"/>
    <mergeCell ref="U285:V285"/>
    <mergeCell ref="S319:T319"/>
    <mergeCell ref="S283:T283"/>
    <mergeCell ref="S284:T284"/>
    <mergeCell ref="S285:T285"/>
    <mergeCell ref="S286:T286"/>
    <mergeCell ref="B287:R287"/>
    <mergeCell ref="B288:R288"/>
    <mergeCell ref="B289:R289"/>
    <mergeCell ref="W285:X285"/>
    <mergeCell ref="W286:X286"/>
    <mergeCell ref="W289:X289"/>
    <mergeCell ref="S288:T288"/>
    <mergeCell ref="U288:V288"/>
    <mergeCell ref="B252:R252"/>
    <mergeCell ref="B261:R261"/>
    <mergeCell ref="B262:R262"/>
    <mergeCell ref="B286:R286"/>
    <mergeCell ref="B269:R269"/>
    <mergeCell ref="B258:R258"/>
    <mergeCell ref="B259:R259"/>
    <mergeCell ref="B253:R253"/>
    <mergeCell ref="B272:R272"/>
    <mergeCell ref="B271:R271"/>
    <mergeCell ref="S189:T189"/>
    <mergeCell ref="B189:R189"/>
    <mergeCell ref="B192:R192"/>
    <mergeCell ref="B190:R190"/>
    <mergeCell ref="B193:R193"/>
    <mergeCell ref="B274:R274"/>
    <mergeCell ref="B183:AB183"/>
    <mergeCell ref="B184:AB184"/>
    <mergeCell ref="B202:R202"/>
    <mergeCell ref="B203:R203"/>
    <mergeCell ref="B198:R198"/>
    <mergeCell ref="B199:R199"/>
    <mergeCell ref="B188:R188"/>
    <mergeCell ref="B191:R191"/>
    <mergeCell ref="S188:T188"/>
    <mergeCell ref="B718:O718"/>
    <mergeCell ref="Q712:S712"/>
    <mergeCell ref="Q713:S713"/>
    <mergeCell ref="B685:O685"/>
    <mergeCell ref="B687:O687"/>
    <mergeCell ref="O569:R569"/>
    <mergeCell ref="S591:V591"/>
    <mergeCell ref="O605:Q605"/>
    <mergeCell ref="O606:Q606"/>
    <mergeCell ref="B754:O754"/>
    <mergeCell ref="Q752:V752"/>
    <mergeCell ref="T732:V732"/>
    <mergeCell ref="T701:V701"/>
    <mergeCell ref="T730:V730"/>
    <mergeCell ref="Q723:S723"/>
    <mergeCell ref="T729:V729"/>
    <mergeCell ref="T728:V728"/>
    <mergeCell ref="Q701:S701"/>
    <mergeCell ref="B714:O714"/>
    <mergeCell ref="AA714:AB714"/>
    <mergeCell ref="T713:V713"/>
    <mergeCell ref="X713:Z713"/>
    <mergeCell ref="AA696:AB696"/>
    <mergeCell ref="T696:V696"/>
    <mergeCell ref="T714:V714"/>
    <mergeCell ref="AA700:AB700"/>
    <mergeCell ref="AA701:AB701"/>
    <mergeCell ref="X714:Z714"/>
    <mergeCell ref="B707:AB707"/>
    <mergeCell ref="U242:V242"/>
    <mergeCell ref="U243:V243"/>
    <mergeCell ref="B248:R248"/>
    <mergeCell ref="B249:R249"/>
    <mergeCell ref="U244:V244"/>
    <mergeCell ref="U246:V246"/>
    <mergeCell ref="S246:T246"/>
    <mergeCell ref="S244:T244"/>
    <mergeCell ref="B244:R244"/>
    <mergeCell ref="B243:R243"/>
    <mergeCell ref="B242:R242"/>
    <mergeCell ref="B237:R237"/>
    <mergeCell ref="S239:T239"/>
    <mergeCell ref="N749:P749"/>
    <mergeCell ref="N748:P748"/>
    <mergeCell ref="T702:V702"/>
    <mergeCell ref="Q696:S696"/>
    <mergeCell ref="Q700:S700"/>
    <mergeCell ref="B241:R241"/>
    <mergeCell ref="B270:R270"/>
    <mergeCell ref="O561:R561"/>
    <mergeCell ref="U249:V249"/>
    <mergeCell ref="U271:V271"/>
    <mergeCell ref="U272:V272"/>
    <mergeCell ref="U273:V273"/>
    <mergeCell ref="S251:T251"/>
    <mergeCell ref="U251:V251"/>
    <mergeCell ref="S249:T249"/>
    <mergeCell ref="B250:R250"/>
    <mergeCell ref="B251:R251"/>
    <mergeCell ref="U241:V241"/>
    <mergeCell ref="B240:R240"/>
    <mergeCell ref="U239:V239"/>
    <mergeCell ref="B239:R239"/>
    <mergeCell ref="B260:R260"/>
    <mergeCell ref="U238:V238"/>
    <mergeCell ref="B238:R238"/>
    <mergeCell ref="S242:T242"/>
    <mergeCell ref="S243:T243"/>
    <mergeCell ref="S241:T241"/>
    <mergeCell ref="S240:T240"/>
    <mergeCell ref="U240:V240"/>
    <mergeCell ref="B254:R254"/>
    <mergeCell ref="U257:V257"/>
    <mergeCell ref="B278:R278"/>
    <mergeCell ref="B273:R273"/>
    <mergeCell ref="B275:R275"/>
    <mergeCell ref="B276:R276"/>
    <mergeCell ref="B277:R277"/>
    <mergeCell ref="B263:R263"/>
    <mergeCell ref="B266:R266"/>
    <mergeCell ref="B267:R267"/>
    <mergeCell ref="B268:R268"/>
    <mergeCell ref="S270:T270"/>
    <mergeCell ref="G571:J571"/>
    <mergeCell ref="B264:R264"/>
    <mergeCell ref="B265:R265"/>
    <mergeCell ref="O564:R564"/>
    <mergeCell ref="O571:R571"/>
    <mergeCell ref="B299:R299"/>
    <mergeCell ref="B331:R331"/>
    <mergeCell ref="B345:R345"/>
    <mergeCell ref="G564:J564"/>
    <mergeCell ref="W558:Z558"/>
    <mergeCell ref="W552:X552"/>
    <mergeCell ref="U553:V553"/>
    <mergeCell ref="W553:X553"/>
    <mergeCell ref="Y553:Z553"/>
    <mergeCell ref="Y552:Z552"/>
    <mergeCell ref="U552:V552"/>
    <mergeCell ref="S558:V558"/>
    <mergeCell ref="W565:Z565"/>
    <mergeCell ref="S565:V565"/>
    <mergeCell ref="S563:V563"/>
    <mergeCell ref="K565:N565"/>
    <mergeCell ref="K563:N563"/>
    <mergeCell ref="K564:N564"/>
    <mergeCell ref="C55:G55"/>
    <mergeCell ref="O55:AB55"/>
    <mergeCell ref="Q39:AB39"/>
    <mergeCell ref="Q52:AB52"/>
    <mergeCell ref="B47:K48"/>
    <mergeCell ref="O47:AB47"/>
    <mergeCell ref="C49:G49"/>
    <mergeCell ref="C50:G50"/>
    <mergeCell ref="O50:AB50"/>
    <mergeCell ref="C51:G51"/>
    <mergeCell ref="S10:U10"/>
    <mergeCell ref="S16:U16"/>
    <mergeCell ref="S20:U20"/>
    <mergeCell ref="S22:U22"/>
    <mergeCell ref="W202:X202"/>
    <mergeCell ref="U203:V203"/>
    <mergeCell ref="U204:V204"/>
    <mergeCell ref="U207:V207"/>
    <mergeCell ref="W206:X206"/>
    <mergeCell ref="W204:X204"/>
    <mergeCell ref="W203:X203"/>
    <mergeCell ref="U199:V199"/>
    <mergeCell ref="U202:V202"/>
    <mergeCell ref="S569:V569"/>
    <mergeCell ref="W486:X486"/>
    <mergeCell ref="B553:T553"/>
    <mergeCell ref="B489:T489"/>
    <mergeCell ref="G565:J565"/>
    <mergeCell ref="U201:V201"/>
    <mergeCell ref="U233:X233"/>
    <mergeCell ref="U205:V205"/>
    <mergeCell ref="U626:W626"/>
    <mergeCell ref="O580:R580"/>
    <mergeCell ref="O621:Q621"/>
    <mergeCell ref="O591:R591"/>
    <mergeCell ref="O617:Q617"/>
    <mergeCell ref="O619:Q619"/>
    <mergeCell ref="R619:T619"/>
    <mergeCell ref="U619:W619"/>
    <mergeCell ref="R621:T621"/>
    <mergeCell ref="W587:Z587"/>
    <mergeCell ref="O570:R570"/>
    <mergeCell ref="B522:T522"/>
    <mergeCell ref="B523:T523"/>
    <mergeCell ref="B529:T529"/>
    <mergeCell ref="B535:T535"/>
    <mergeCell ref="G562:J562"/>
    <mergeCell ref="O562:R562"/>
    <mergeCell ref="O563:R563"/>
    <mergeCell ref="G561:J561"/>
    <mergeCell ref="K561:N561"/>
    <mergeCell ref="S26:U26"/>
    <mergeCell ref="O37:AB37"/>
    <mergeCell ref="Q41:AB41"/>
    <mergeCell ref="Q36:AB36"/>
    <mergeCell ref="Q38:AB38"/>
    <mergeCell ref="O30:AB30"/>
    <mergeCell ref="O32:AB32"/>
    <mergeCell ref="O34:AB34"/>
    <mergeCell ref="O35:AB35"/>
    <mergeCell ref="Q718:S718"/>
    <mergeCell ref="Q714:S714"/>
    <mergeCell ref="T700:V700"/>
    <mergeCell ref="T695:V695"/>
    <mergeCell ref="T718:V718"/>
    <mergeCell ref="Q695:S695"/>
    <mergeCell ref="T703:V703"/>
    <mergeCell ref="Q702:S702"/>
    <mergeCell ref="R640:T640"/>
    <mergeCell ref="R642:T642"/>
    <mergeCell ref="R639:T639"/>
    <mergeCell ref="O642:Q642"/>
    <mergeCell ref="Q694:S694"/>
    <mergeCell ref="Q673:S673"/>
    <mergeCell ref="T681:V681"/>
    <mergeCell ref="Q680:V680"/>
    <mergeCell ref="T673:V673"/>
    <mergeCell ref="T677:V677"/>
    <mergeCell ref="AA656:AB656"/>
    <mergeCell ref="T687:V687"/>
    <mergeCell ref="AA687:AB687"/>
    <mergeCell ref="AA692:AB692"/>
    <mergeCell ref="X682:Z682"/>
    <mergeCell ref="X683:Z683"/>
    <mergeCell ref="X684:Z684"/>
    <mergeCell ref="AA682:AB682"/>
    <mergeCell ref="AA683:AB683"/>
    <mergeCell ref="X681:Z681"/>
    <mergeCell ref="Q753:S753"/>
    <mergeCell ref="Q748:S748"/>
    <mergeCell ref="Q738:S738"/>
    <mergeCell ref="T745:V745"/>
    <mergeCell ref="Q743:S743"/>
    <mergeCell ref="Q742:S742"/>
    <mergeCell ref="Q749:S749"/>
    <mergeCell ref="T739:V739"/>
    <mergeCell ref="T738:V738"/>
    <mergeCell ref="S561:V561"/>
    <mergeCell ref="G558:J558"/>
    <mergeCell ref="X660:Z660"/>
    <mergeCell ref="R600:T600"/>
    <mergeCell ref="R599:T599"/>
    <mergeCell ref="W591:Z591"/>
    <mergeCell ref="U596:W596"/>
    <mergeCell ref="X595:Z595"/>
    <mergeCell ref="O574:R574"/>
    <mergeCell ref="X626:Z626"/>
    <mergeCell ref="B490:T490"/>
    <mergeCell ref="S574:V574"/>
    <mergeCell ref="O565:R565"/>
    <mergeCell ref="K562:N562"/>
    <mergeCell ref="S562:V562"/>
    <mergeCell ref="K558:N558"/>
    <mergeCell ref="K568:N568"/>
    <mergeCell ref="S564:V564"/>
    <mergeCell ref="O568:R568"/>
    <mergeCell ref="O558:R558"/>
    <mergeCell ref="R618:T618"/>
    <mergeCell ref="O626:Q626"/>
    <mergeCell ref="R626:T626"/>
    <mergeCell ref="M637:P637"/>
    <mergeCell ref="O618:Q618"/>
    <mergeCell ref="O627:Q627"/>
    <mergeCell ref="R627:T627"/>
    <mergeCell ref="R625:T625"/>
    <mergeCell ref="R629:T629"/>
    <mergeCell ref="R620:T620"/>
    <mergeCell ref="R596:T596"/>
    <mergeCell ref="S590:V590"/>
    <mergeCell ref="S581:V581"/>
    <mergeCell ref="O588:R588"/>
    <mergeCell ref="S588:V588"/>
    <mergeCell ref="O586:R586"/>
    <mergeCell ref="O585:R585"/>
    <mergeCell ref="O639:Q639"/>
    <mergeCell ref="Q683:S683"/>
    <mergeCell ref="Q684:S684"/>
    <mergeCell ref="Q653:V653"/>
    <mergeCell ref="B684:O684"/>
    <mergeCell ref="B678:O678"/>
    <mergeCell ref="T672:V672"/>
    <mergeCell ref="Q664:S664"/>
    <mergeCell ref="T667:V667"/>
    <mergeCell ref="O640:Q640"/>
    <mergeCell ref="AA693:AB693"/>
    <mergeCell ref="AA695:AB695"/>
    <mergeCell ref="AA694:AB694"/>
    <mergeCell ref="T731:V731"/>
    <mergeCell ref="W727:Y727"/>
    <mergeCell ref="W722:Y722"/>
    <mergeCell ref="Z731:AB731"/>
    <mergeCell ref="Z728:AB728"/>
    <mergeCell ref="Z727:AB727"/>
    <mergeCell ref="Z721:AB721"/>
    <mergeCell ref="X618:Z618"/>
    <mergeCell ref="AA621:AB621"/>
    <mergeCell ref="AA625:AB625"/>
    <mergeCell ref="AA618:AB618"/>
    <mergeCell ref="X619:Z619"/>
    <mergeCell ref="X620:Z620"/>
    <mergeCell ref="X621:Z621"/>
    <mergeCell ref="X625:Z625"/>
    <mergeCell ref="AA712:AB712"/>
    <mergeCell ref="X699:AB699"/>
    <mergeCell ref="X696:Z696"/>
    <mergeCell ref="X700:Z700"/>
    <mergeCell ref="X701:Z701"/>
    <mergeCell ref="X712:Z712"/>
    <mergeCell ref="X703:Z703"/>
    <mergeCell ref="X718:Z718"/>
    <mergeCell ref="Z725:AB725"/>
    <mergeCell ref="Z724:AB724"/>
    <mergeCell ref="Z723:AB723"/>
    <mergeCell ref="W725:Y725"/>
    <mergeCell ref="AA718:AB718"/>
    <mergeCell ref="W721:Y721"/>
    <mergeCell ref="T661:V661"/>
    <mergeCell ref="T657:V657"/>
    <mergeCell ref="T660:V660"/>
    <mergeCell ref="Q655:S655"/>
    <mergeCell ref="T656:V656"/>
    <mergeCell ref="T665:V665"/>
    <mergeCell ref="X676:Z676"/>
    <mergeCell ref="T671:V671"/>
    <mergeCell ref="Q665:S665"/>
    <mergeCell ref="X667:Z667"/>
    <mergeCell ref="Q672:S672"/>
    <mergeCell ref="U646:W646"/>
    <mergeCell ref="O620:Q620"/>
    <mergeCell ref="R610:T610"/>
    <mergeCell ref="R612:T612"/>
    <mergeCell ref="R615:T615"/>
    <mergeCell ref="R617:T617"/>
    <mergeCell ref="U641:W641"/>
    <mergeCell ref="U639:W639"/>
    <mergeCell ref="R641:T641"/>
    <mergeCell ref="O641:Q641"/>
    <mergeCell ref="B601:E601"/>
    <mergeCell ref="L619:N619"/>
    <mergeCell ref="L621:N621"/>
    <mergeCell ref="I621:K621"/>
    <mergeCell ref="L607:N607"/>
    <mergeCell ref="I618:K618"/>
    <mergeCell ref="I615:K615"/>
    <mergeCell ref="I607:K607"/>
    <mergeCell ref="B605:E605"/>
    <mergeCell ref="F607:H607"/>
    <mergeCell ref="F601:H601"/>
    <mergeCell ref="F600:H600"/>
    <mergeCell ref="F606:H606"/>
    <mergeCell ref="F605:H605"/>
    <mergeCell ref="Z739:AB739"/>
    <mergeCell ref="W737:Y737"/>
    <mergeCell ref="G569:J569"/>
    <mergeCell ref="K582:N582"/>
    <mergeCell ref="K569:N569"/>
    <mergeCell ref="K580:N580"/>
    <mergeCell ref="K570:N570"/>
    <mergeCell ref="G573:J573"/>
    <mergeCell ref="G574:J574"/>
    <mergeCell ref="Z737:AB737"/>
    <mergeCell ref="L640:N640"/>
    <mergeCell ref="I600:K600"/>
    <mergeCell ref="I610:K610"/>
    <mergeCell ref="Z738:AB738"/>
    <mergeCell ref="W738:Y738"/>
    <mergeCell ref="W734:Y734"/>
    <mergeCell ref="Z734:AB734"/>
    <mergeCell ref="L639:N639"/>
    <mergeCell ref="I627:K627"/>
    <mergeCell ref="L627:N627"/>
    <mergeCell ref="I619:K619"/>
    <mergeCell ref="K585:N585"/>
    <mergeCell ref="L600:N600"/>
    <mergeCell ref="L601:N601"/>
    <mergeCell ref="G586:J586"/>
    <mergeCell ref="G587:J587"/>
    <mergeCell ref="K587:N587"/>
    <mergeCell ref="B429:H429"/>
    <mergeCell ref="Q428:S428"/>
    <mergeCell ref="I428:K428"/>
    <mergeCell ref="M427:O427"/>
    <mergeCell ref="I427:K427"/>
    <mergeCell ref="Q427:S427"/>
    <mergeCell ref="M428:O428"/>
    <mergeCell ref="B428:H428"/>
    <mergeCell ref="B427:H427"/>
    <mergeCell ref="M419:O419"/>
    <mergeCell ref="Q420:S420"/>
    <mergeCell ref="B406:H406"/>
    <mergeCell ref="B374:T374"/>
    <mergeCell ref="B392:T392"/>
    <mergeCell ref="I414:K414"/>
    <mergeCell ref="I411:K411"/>
    <mergeCell ref="I410:K410"/>
    <mergeCell ref="B411:H411"/>
    <mergeCell ref="I412:K412"/>
    <mergeCell ref="U367:V367"/>
    <mergeCell ref="B412:H412"/>
    <mergeCell ref="U368:V368"/>
    <mergeCell ref="B385:T385"/>
    <mergeCell ref="B381:T381"/>
    <mergeCell ref="M404:O404"/>
    <mergeCell ref="I400:K400"/>
    <mergeCell ref="I403:K403"/>
    <mergeCell ref="M411:O411"/>
    <mergeCell ref="B410:H410"/>
    <mergeCell ref="B409:H409"/>
    <mergeCell ref="I409:K409"/>
    <mergeCell ref="B408:H408"/>
    <mergeCell ref="B378:T378"/>
    <mergeCell ref="I406:K406"/>
    <mergeCell ref="B398:AB398"/>
    <mergeCell ref="B407:H407"/>
    <mergeCell ref="W383:X383"/>
    <mergeCell ref="W380:X380"/>
    <mergeCell ref="W381:X381"/>
    <mergeCell ref="B342:R342"/>
    <mergeCell ref="S344:T344"/>
    <mergeCell ref="S345:T345"/>
    <mergeCell ref="S347:T347"/>
    <mergeCell ref="B344:R344"/>
    <mergeCell ref="B343:R343"/>
    <mergeCell ref="B364:T364"/>
    <mergeCell ref="B383:T383"/>
    <mergeCell ref="S346:T346"/>
    <mergeCell ref="B367:T367"/>
    <mergeCell ref="B368:T368"/>
    <mergeCell ref="B363:T363"/>
    <mergeCell ref="B360:T360"/>
    <mergeCell ref="B365:T365"/>
    <mergeCell ref="S348:T348"/>
    <mergeCell ref="M351:Q351"/>
    <mergeCell ref="S351:V351"/>
    <mergeCell ref="B359:T359"/>
    <mergeCell ref="U364:V364"/>
    <mergeCell ref="U358:X358"/>
    <mergeCell ref="U362:V362"/>
    <mergeCell ref="U378:V378"/>
    <mergeCell ref="U360:V360"/>
    <mergeCell ref="U361:V361"/>
    <mergeCell ref="U363:V363"/>
    <mergeCell ref="U365:V365"/>
    <mergeCell ref="U371:V371"/>
    <mergeCell ref="U373:V373"/>
    <mergeCell ref="B317:R317"/>
    <mergeCell ref="S327:T327"/>
    <mergeCell ref="B328:R328"/>
    <mergeCell ref="S317:T317"/>
    <mergeCell ref="S318:T318"/>
    <mergeCell ref="S323:T323"/>
    <mergeCell ref="B325:R325"/>
    <mergeCell ref="B375:T375"/>
    <mergeCell ref="B376:T376"/>
    <mergeCell ref="B377:T377"/>
    <mergeCell ref="B329:R329"/>
    <mergeCell ref="B333:R333"/>
    <mergeCell ref="B371:T371"/>
    <mergeCell ref="B372:T372"/>
    <mergeCell ref="B373:T373"/>
    <mergeCell ref="B346:R346"/>
    <mergeCell ref="S328:T328"/>
    <mergeCell ref="S313:T313"/>
    <mergeCell ref="B314:R314"/>
    <mergeCell ref="B315:R315"/>
    <mergeCell ref="B327:R327"/>
    <mergeCell ref="B323:R323"/>
    <mergeCell ref="B318:R318"/>
    <mergeCell ref="B316:R316"/>
    <mergeCell ref="B326:R326"/>
    <mergeCell ref="B324:R324"/>
    <mergeCell ref="S338:T338"/>
    <mergeCell ref="U336:V336"/>
    <mergeCell ref="S341:T341"/>
    <mergeCell ref="S342:T342"/>
    <mergeCell ref="S315:T315"/>
    <mergeCell ref="B304:R304"/>
    <mergeCell ref="B313:R313"/>
    <mergeCell ref="S312:T312"/>
    <mergeCell ref="B306:R306"/>
    <mergeCell ref="B307:R307"/>
    <mergeCell ref="B308:R308"/>
    <mergeCell ref="B309:R309"/>
    <mergeCell ref="S307:T307"/>
    <mergeCell ref="B311:R311"/>
    <mergeCell ref="U307:V307"/>
    <mergeCell ref="B322:R322"/>
    <mergeCell ref="B312:R312"/>
    <mergeCell ref="U309:V309"/>
    <mergeCell ref="S322:T322"/>
    <mergeCell ref="B320:R320"/>
    <mergeCell ref="B321:R321"/>
    <mergeCell ref="U318:V318"/>
    <mergeCell ref="B319:R319"/>
    <mergeCell ref="S314:T314"/>
    <mergeCell ref="U330:V330"/>
    <mergeCell ref="W344:X344"/>
    <mergeCell ref="S336:T336"/>
    <mergeCell ref="B334:R334"/>
    <mergeCell ref="B335:R335"/>
    <mergeCell ref="S335:T335"/>
    <mergeCell ref="S339:T339"/>
    <mergeCell ref="U342:V342"/>
    <mergeCell ref="S333:T333"/>
    <mergeCell ref="U333:V333"/>
    <mergeCell ref="U347:V347"/>
    <mergeCell ref="U349:V349"/>
    <mergeCell ref="U346:V346"/>
    <mergeCell ref="B332:R332"/>
    <mergeCell ref="S332:T332"/>
    <mergeCell ref="U332:V332"/>
    <mergeCell ref="S334:T334"/>
    <mergeCell ref="U341:V341"/>
    <mergeCell ref="S343:T343"/>
    <mergeCell ref="S337:T337"/>
    <mergeCell ref="W346:X346"/>
    <mergeCell ref="W347:X347"/>
    <mergeCell ref="Y365:Z365"/>
    <mergeCell ref="Y362:Z362"/>
    <mergeCell ref="Y363:Z363"/>
    <mergeCell ref="W348:X348"/>
    <mergeCell ref="W362:X362"/>
    <mergeCell ref="Y461:Z461"/>
    <mergeCell ref="W574:Z574"/>
    <mergeCell ref="W579:Z579"/>
    <mergeCell ref="Y366:Z366"/>
    <mergeCell ref="W366:X366"/>
    <mergeCell ref="U420:W420"/>
    <mergeCell ref="W382:X382"/>
    <mergeCell ref="U388:V388"/>
    <mergeCell ref="U387:V387"/>
    <mergeCell ref="W386:X386"/>
    <mergeCell ref="AA372:AB372"/>
    <mergeCell ref="AA373:AB373"/>
    <mergeCell ref="AA374:AB374"/>
    <mergeCell ref="AA455:AB455"/>
    <mergeCell ref="Y408:AA408"/>
    <mergeCell ref="Y409:AA409"/>
    <mergeCell ref="Y412:AA412"/>
    <mergeCell ref="Y410:AA410"/>
    <mergeCell ref="Y411:AA411"/>
    <mergeCell ref="Y413:AA413"/>
    <mergeCell ref="AA568:AB568"/>
    <mergeCell ref="AA569:AB569"/>
    <mergeCell ref="AA479:AB479"/>
    <mergeCell ref="AA601:AB601"/>
    <mergeCell ref="AA502:AB502"/>
    <mergeCell ref="AA504:AB504"/>
    <mergeCell ref="AA505:AB505"/>
    <mergeCell ref="AA509:AB509"/>
    <mergeCell ref="AA533:AB533"/>
    <mergeCell ref="AA522:AB522"/>
    <mergeCell ref="AA573:AB573"/>
    <mergeCell ref="AA598:AB598"/>
    <mergeCell ref="AA591:AB591"/>
    <mergeCell ref="AA578:AB578"/>
    <mergeCell ref="AA596:AB596"/>
    <mergeCell ref="AA577:AB577"/>
    <mergeCell ref="AA595:AB595"/>
    <mergeCell ref="AA576:AB576"/>
    <mergeCell ref="AA587:AB587"/>
    <mergeCell ref="AA612:AB612"/>
    <mergeCell ref="X617:Z617"/>
    <mergeCell ref="AA615:AB615"/>
    <mergeCell ref="X615:Z615"/>
    <mergeCell ref="X612:Z612"/>
    <mergeCell ref="AA617:AB617"/>
    <mergeCell ref="Y479:Z479"/>
    <mergeCell ref="Y473:Z473"/>
    <mergeCell ref="Y483:Z483"/>
    <mergeCell ref="X596:Z596"/>
    <mergeCell ref="Y504:Z504"/>
    <mergeCell ref="Y485:Z485"/>
    <mergeCell ref="W484:X484"/>
    <mergeCell ref="W485:X485"/>
    <mergeCell ref="W483:X483"/>
    <mergeCell ref="W586:Z586"/>
    <mergeCell ref="B599:E599"/>
    <mergeCell ref="B598:E598"/>
    <mergeCell ref="Y462:Z462"/>
    <mergeCell ref="B458:T458"/>
    <mergeCell ref="Y484:Z484"/>
    <mergeCell ref="M469:O469"/>
    <mergeCell ref="M470:O470"/>
    <mergeCell ref="M471:R471"/>
    <mergeCell ref="U484:V484"/>
    <mergeCell ref="M473:P473"/>
    <mergeCell ref="X639:Z639"/>
    <mergeCell ref="X646:Z646"/>
    <mergeCell ref="AA646:AB646"/>
    <mergeCell ref="AA640:AB640"/>
    <mergeCell ref="AA639:AB639"/>
    <mergeCell ref="AA641:AB641"/>
    <mergeCell ref="AA655:AB655"/>
    <mergeCell ref="X642:Z642"/>
    <mergeCell ref="AA642:AB642"/>
    <mergeCell ref="AA647:AB647"/>
    <mergeCell ref="X655:Z655"/>
    <mergeCell ref="R601:T601"/>
    <mergeCell ref="L596:N596"/>
    <mergeCell ref="X606:Z606"/>
    <mergeCell ref="AA657:AB657"/>
    <mergeCell ref="AA619:AB619"/>
    <mergeCell ref="AA620:AB620"/>
    <mergeCell ref="X624:Z624"/>
    <mergeCell ref="AA624:AB624"/>
    <mergeCell ref="AA626:AB626"/>
    <mergeCell ref="AA627:AB627"/>
    <mergeCell ref="U605:W605"/>
    <mergeCell ref="X601:Z601"/>
    <mergeCell ref="AA600:AB600"/>
    <mergeCell ref="U606:W606"/>
    <mergeCell ref="O599:Q599"/>
    <mergeCell ref="O600:Q600"/>
    <mergeCell ref="AA599:AB599"/>
    <mergeCell ref="U599:W599"/>
    <mergeCell ref="X599:Z599"/>
    <mergeCell ref="U600:W600"/>
    <mergeCell ref="F599:H599"/>
    <mergeCell ref="L599:N599"/>
    <mergeCell ref="I599:K599"/>
    <mergeCell ref="G570:J570"/>
    <mergeCell ref="I598:K598"/>
    <mergeCell ref="K571:N571"/>
    <mergeCell ref="K574:N574"/>
    <mergeCell ref="K573:N573"/>
    <mergeCell ref="L576:M576"/>
    <mergeCell ref="K578:N578"/>
    <mergeCell ref="S587:V587"/>
    <mergeCell ref="O573:R573"/>
    <mergeCell ref="U595:W595"/>
    <mergeCell ref="O581:R581"/>
    <mergeCell ref="O582:R582"/>
    <mergeCell ref="S578:V578"/>
    <mergeCell ref="S580:V580"/>
    <mergeCell ref="R595:T595"/>
    <mergeCell ref="W573:Z573"/>
    <mergeCell ref="S573:V573"/>
    <mergeCell ref="I408:K408"/>
    <mergeCell ref="I407:K407"/>
    <mergeCell ref="Q406:S406"/>
    <mergeCell ref="Q407:S407"/>
    <mergeCell ref="Q408:S408"/>
    <mergeCell ref="M406:O406"/>
    <mergeCell ref="M407:O407"/>
    <mergeCell ref="M408:O408"/>
    <mergeCell ref="B414:H414"/>
    <mergeCell ref="M413:O413"/>
    <mergeCell ref="P448:R448"/>
    <mergeCell ref="E446:H446"/>
    <mergeCell ref="I421:K421"/>
    <mergeCell ref="I422:K422"/>
    <mergeCell ref="B438:I438"/>
    <mergeCell ref="B437:X437"/>
    <mergeCell ref="U430:W430"/>
    <mergeCell ref="K448:M448"/>
    <mergeCell ref="U403:W403"/>
    <mergeCell ref="Y430:AA430"/>
    <mergeCell ref="Y403:AA403"/>
    <mergeCell ref="U390:V390"/>
    <mergeCell ref="U412:W412"/>
    <mergeCell ref="U411:W411"/>
    <mergeCell ref="U413:W413"/>
    <mergeCell ref="U415:W415"/>
    <mergeCell ref="Y407:AA407"/>
    <mergeCell ref="Y406:AA406"/>
    <mergeCell ref="B413:H413"/>
    <mergeCell ref="Y431:AA431"/>
    <mergeCell ref="U432:W432"/>
    <mergeCell ref="Y432:AA432"/>
    <mergeCell ref="Q431:S431"/>
    <mergeCell ref="I413:K413"/>
    <mergeCell ref="U419:W419"/>
    <mergeCell ref="U431:W431"/>
    <mergeCell ref="U414:W414"/>
    <mergeCell ref="U416:W416"/>
    <mergeCell ref="U454:V454"/>
    <mergeCell ref="Y454:Z454"/>
    <mergeCell ref="K446:M446"/>
    <mergeCell ref="P445:R445"/>
    <mergeCell ref="C451:P451"/>
    <mergeCell ref="W454:X454"/>
    <mergeCell ref="U452:X452"/>
    <mergeCell ref="P446:R446"/>
    <mergeCell ref="K447:M447"/>
    <mergeCell ref="P447:R447"/>
    <mergeCell ref="S247:T247"/>
    <mergeCell ref="S248:T248"/>
    <mergeCell ref="S250:T250"/>
    <mergeCell ref="U247:V247"/>
    <mergeCell ref="U248:V248"/>
    <mergeCell ref="U250:V250"/>
    <mergeCell ref="W349:X349"/>
    <mergeCell ref="W359:X359"/>
    <mergeCell ref="W360:X360"/>
    <mergeCell ref="B355:AB355"/>
    <mergeCell ref="AA349:AB349"/>
    <mergeCell ref="S349:T349"/>
    <mergeCell ref="U359:V359"/>
    <mergeCell ref="Y348:Z348"/>
    <mergeCell ref="Y360:Z360"/>
    <mergeCell ref="W364:X364"/>
    <mergeCell ref="B369:AB369"/>
    <mergeCell ref="U366:V366"/>
    <mergeCell ref="Y349:Z349"/>
    <mergeCell ref="Y358:AB358"/>
    <mergeCell ref="Y359:Z359"/>
    <mergeCell ref="AA361:AB361"/>
    <mergeCell ref="AA359:AB359"/>
    <mergeCell ref="AA371:AB371"/>
    <mergeCell ref="AA367:AB367"/>
    <mergeCell ref="AA366:AB366"/>
    <mergeCell ref="W370:X370"/>
    <mergeCell ref="Y370:Z370"/>
    <mergeCell ref="Y368:Z368"/>
    <mergeCell ref="AA368:AB368"/>
    <mergeCell ref="W371:X371"/>
    <mergeCell ref="Y371:Z371"/>
    <mergeCell ref="AA370:AB370"/>
    <mergeCell ref="B403:H403"/>
    <mergeCell ref="W363:X363"/>
    <mergeCell ref="AA364:AB364"/>
    <mergeCell ref="W365:X365"/>
    <mergeCell ref="AA363:AB363"/>
    <mergeCell ref="Y364:Z364"/>
    <mergeCell ref="AA365:AB365"/>
    <mergeCell ref="W367:X367"/>
    <mergeCell ref="AA375:AB375"/>
    <mergeCell ref="AA376:AB376"/>
    <mergeCell ref="Y400:AA400"/>
    <mergeCell ref="U400:W400"/>
    <mergeCell ref="AA392:AB392"/>
    <mergeCell ref="L394:O394"/>
    <mergeCell ref="M400:O400"/>
    <mergeCell ref="U385:V385"/>
    <mergeCell ref="Y388:Z388"/>
    <mergeCell ref="AA390:AB390"/>
    <mergeCell ref="B399:AB399"/>
    <mergeCell ref="W392:X392"/>
    <mergeCell ref="U392:V392"/>
    <mergeCell ref="W388:X388"/>
    <mergeCell ref="U386:V386"/>
    <mergeCell ref="B386:T386"/>
    <mergeCell ref="Y392:Z392"/>
    <mergeCell ref="Y390:Z390"/>
    <mergeCell ref="W390:X390"/>
    <mergeCell ref="B389:AB389"/>
    <mergeCell ref="Y373:Z373"/>
    <mergeCell ref="AA262:AB262"/>
    <mergeCell ref="AA256:AB256"/>
    <mergeCell ref="AA257:AB257"/>
    <mergeCell ref="Y261:Z261"/>
    <mergeCell ref="Y262:Z262"/>
    <mergeCell ref="Y280:Z280"/>
    <mergeCell ref="Y284:Z284"/>
    <mergeCell ref="Y285:Z285"/>
    <mergeCell ref="AA284:AB284"/>
    <mergeCell ref="Y250:Z250"/>
    <mergeCell ref="Y251:Z251"/>
    <mergeCell ref="Y260:Z260"/>
    <mergeCell ref="AA251:AB251"/>
    <mergeCell ref="AA253:AB253"/>
    <mergeCell ref="AA254:AB254"/>
    <mergeCell ref="Y256:Z256"/>
    <mergeCell ref="Y257:Z257"/>
    <mergeCell ref="Y259:Z259"/>
    <mergeCell ref="Y258:Z258"/>
    <mergeCell ref="W244:X244"/>
    <mergeCell ref="W240:X240"/>
    <mergeCell ref="W241:X241"/>
    <mergeCell ref="W242:X242"/>
    <mergeCell ref="W243:X243"/>
    <mergeCell ref="AA206:AB206"/>
    <mergeCell ref="AA207:AB207"/>
    <mergeCell ref="S237:T237"/>
    <mergeCell ref="S238:T238"/>
    <mergeCell ref="S206:T206"/>
    <mergeCell ref="W238:X238"/>
    <mergeCell ref="Y233:AB233"/>
    <mergeCell ref="AA238:AB238"/>
    <mergeCell ref="Y237:Z237"/>
    <mergeCell ref="B236:AB236"/>
    <mergeCell ref="Y248:Z248"/>
    <mergeCell ref="Y249:Z249"/>
    <mergeCell ref="AA247:AB247"/>
    <mergeCell ref="AA248:AB248"/>
    <mergeCell ref="AA249:AB249"/>
    <mergeCell ref="Y247:Z247"/>
    <mergeCell ref="Y240:Z240"/>
    <mergeCell ref="AA244:AB244"/>
    <mergeCell ref="Y244:Z244"/>
    <mergeCell ref="Y241:Z241"/>
    <mergeCell ref="Y242:Z242"/>
    <mergeCell ref="AA240:AB240"/>
    <mergeCell ref="AA243:AB243"/>
    <mergeCell ref="AA241:AB241"/>
    <mergeCell ref="AA242:AB242"/>
    <mergeCell ref="W237:X237"/>
    <mergeCell ref="AA237:AB237"/>
    <mergeCell ref="Y238:Z238"/>
    <mergeCell ref="Y239:Z239"/>
    <mergeCell ref="W259:X259"/>
    <mergeCell ref="W257:X257"/>
    <mergeCell ref="W258:X258"/>
    <mergeCell ref="W239:X239"/>
    <mergeCell ref="B255:AB255"/>
    <mergeCell ref="S253:T253"/>
    <mergeCell ref="AA239:AB239"/>
    <mergeCell ref="AA246:AB246"/>
    <mergeCell ref="Y246:Z246"/>
    <mergeCell ref="Y243:Z243"/>
    <mergeCell ref="W256:X256"/>
    <mergeCell ref="AA252:AB252"/>
    <mergeCell ref="W254:X254"/>
    <mergeCell ref="S256:T256"/>
    <mergeCell ref="U254:V254"/>
    <mergeCell ref="U252:V252"/>
    <mergeCell ref="Y253:Z253"/>
    <mergeCell ref="Y254:Z254"/>
    <mergeCell ref="U253:V253"/>
    <mergeCell ref="U256:V256"/>
    <mergeCell ref="S257:T257"/>
    <mergeCell ref="B256:R256"/>
    <mergeCell ref="S254:T254"/>
    <mergeCell ref="B257:R257"/>
    <mergeCell ref="U258:V258"/>
    <mergeCell ref="U274:V274"/>
    <mergeCell ref="U277:V277"/>
    <mergeCell ref="U275:V275"/>
    <mergeCell ref="U276:V276"/>
    <mergeCell ref="U259:V259"/>
    <mergeCell ref="U260:V260"/>
    <mergeCell ref="U261:V261"/>
    <mergeCell ref="U264:V264"/>
    <mergeCell ref="U263:V263"/>
    <mergeCell ref="W261:X261"/>
    <mergeCell ref="U265:V265"/>
    <mergeCell ref="W264:X264"/>
    <mergeCell ref="W265:X265"/>
    <mergeCell ref="W263:X263"/>
    <mergeCell ref="W262:X262"/>
    <mergeCell ref="U262:V262"/>
    <mergeCell ref="Y267:Z267"/>
    <mergeCell ref="AA267:AB267"/>
    <mergeCell ref="AA258:AB258"/>
    <mergeCell ref="AA259:AB259"/>
    <mergeCell ref="AA260:AB260"/>
    <mergeCell ref="AA261:AB261"/>
    <mergeCell ref="Y264:Z264"/>
    <mergeCell ref="Y263:Z263"/>
    <mergeCell ref="AA263:AB263"/>
    <mergeCell ref="W268:X268"/>
    <mergeCell ref="U266:V266"/>
    <mergeCell ref="W266:X266"/>
    <mergeCell ref="U267:V267"/>
    <mergeCell ref="W267:X267"/>
    <mergeCell ref="W273:X273"/>
    <mergeCell ref="Y274:Z274"/>
    <mergeCell ref="Y271:Z271"/>
    <mergeCell ref="W274:X274"/>
    <mergeCell ref="W271:X271"/>
    <mergeCell ref="W272:X272"/>
    <mergeCell ref="AA283:AB283"/>
    <mergeCell ref="AA280:AB280"/>
    <mergeCell ref="W296:X296"/>
    <mergeCell ref="Y296:Z296"/>
    <mergeCell ref="AA296:AB296"/>
    <mergeCell ref="Y286:Z286"/>
    <mergeCell ref="AA286:AB286"/>
    <mergeCell ref="U294:X294"/>
    <mergeCell ref="U296:V296"/>
    <mergeCell ref="U280:V280"/>
    <mergeCell ref="AA279:AB279"/>
    <mergeCell ref="Y279:Z279"/>
    <mergeCell ref="AA282:AB282"/>
    <mergeCell ref="Y281:Z281"/>
    <mergeCell ref="W275:X275"/>
    <mergeCell ref="W276:X276"/>
    <mergeCell ref="AA275:AB275"/>
    <mergeCell ref="AA278:AB278"/>
    <mergeCell ref="AA276:AB276"/>
    <mergeCell ref="Y277:Z277"/>
    <mergeCell ref="Y278:Z278"/>
    <mergeCell ref="AA277:AB277"/>
    <mergeCell ref="Y275:Z275"/>
    <mergeCell ref="Y276:Z276"/>
    <mergeCell ref="Y342:Z342"/>
    <mergeCell ref="Y332:Z332"/>
    <mergeCell ref="Y282:Z282"/>
    <mergeCell ref="Y287:Z287"/>
    <mergeCell ref="Y290:Z290"/>
    <mergeCell ref="Y291:Z291"/>
    <mergeCell ref="Y304:Z304"/>
    <mergeCell ref="Y305:Z305"/>
    <mergeCell ref="Y294:AB294"/>
    <mergeCell ref="B297:AB297"/>
    <mergeCell ref="AA362:AB362"/>
    <mergeCell ref="AA360:AB360"/>
    <mergeCell ref="B356:AB356"/>
    <mergeCell ref="B353:H353"/>
    <mergeCell ref="Y361:Z361"/>
    <mergeCell ref="B361:T361"/>
    <mergeCell ref="X677:Z677"/>
    <mergeCell ref="AA671:AB671"/>
    <mergeCell ref="L610:N610"/>
    <mergeCell ref="I608:K608"/>
    <mergeCell ref="L608:N608"/>
    <mergeCell ref="X610:Z610"/>
    <mergeCell ref="U610:W610"/>
    <mergeCell ref="X608:Z608"/>
    <mergeCell ref="AA654:AB654"/>
    <mergeCell ref="X647:Z647"/>
    <mergeCell ref="X665:Z665"/>
    <mergeCell ref="X671:Z671"/>
    <mergeCell ref="X673:Z673"/>
    <mergeCell ref="AA676:AB676"/>
    <mergeCell ref="F619:H619"/>
    <mergeCell ref="B612:E612"/>
    <mergeCell ref="AA377:AB377"/>
    <mergeCell ref="B384:T384"/>
    <mergeCell ref="AA605:AB605"/>
    <mergeCell ref="R605:T605"/>
    <mergeCell ref="L606:N606"/>
    <mergeCell ref="AA607:AB607"/>
    <mergeCell ref="U381:V381"/>
    <mergeCell ref="U382:V382"/>
    <mergeCell ref="L629:N629"/>
    <mergeCell ref="I626:K626"/>
    <mergeCell ref="L626:N626"/>
    <mergeCell ref="L620:N620"/>
    <mergeCell ref="I620:K620"/>
    <mergeCell ref="F610:H610"/>
    <mergeCell ref="O612:Q612"/>
    <mergeCell ref="F608:H608"/>
    <mergeCell ref="B608:E608"/>
    <mergeCell ref="L612:N612"/>
    <mergeCell ref="O610:Q610"/>
    <mergeCell ref="B610:E610"/>
    <mergeCell ref="I612:K612"/>
    <mergeCell ref="F612:H612"/>
    <mergeCell ref="L615:N615"/>
    <mergeCell ref="L618:N618"/>
    <mergeCell ref="O615:Q615"/>
    <mergeCell ref="F618:H618"/>
    <mergeCell ref="L617:N617"/>
    <mergeCell ref="F615:H615"/>
    <mergeCell ref="I617:K617"/>
    <mergeCell ref="U624:W624"/>
    <mergeCell ref="U625:W625"/>
    <mergeCell ref="U612:W612"/>
    <mergeCell ref="U617:W617"/>
    <mergeCell ref="U621:W621"/>
    <mergeCell ref="U615:W615"/>
    <mergeCell ref="U618:W618"/>
    <mergeCell ref="U620:W620"/>
    <mergeCell ref="B602:E602"/>
    <mergeCell ref="B606:E606"/>
    <mergeCell ref="X605:Z605"/>
    <mergeCell ref="R606:T606"/>
    <mergeCell ref="L605:N605"/>
    <mergeCell ref="L602:N602"/>
    <mergeCell ref="I606:K606"/>
    <mergeCell ref="F602:H602"/>
    <mergeCell ref="I602:K602"/>
    <mergeCell ref="I605:K605"/>
    <mergeCell ref="AA608:AB608"/>
    <mergeCell ref="O607:Q607"/>
    <mergeCell ref="R607:T607"/>
    <mergeCell ref="R608:T608"/>
    <mergeCell ref="U608:W608"/>
    <mergeCell ref="O608:Q608"/>
    <mergeCell ref="U607:W607"/>
    <mergeCell ref="B607:E607"/>
    <mergeCell ref="O602:Q602"/>
    <mergeCell ref="L595:N595"/>
    <mergeCell ref="K581:N581"/>
    <mergeCell ref="I596:K596"/>
    <mergeCell ref="O601:Q601"/>
    <mergeCell ref="I601:K601"/>
    <mergeCell ref="F595:H595"/>
    <mergeCell ref="F596:H596"/>
    <mergeCell ref="L598:N598"/>
    <mergeCell ref="G590:J590"/>
    <mergeCell ref="G591:J591"/>
    <mergeCell ref="K591:N591"/>
    <mergeCell ref="K588:N588"/>
    <mergeCell ref="B541:T541"/>
    <mergeCell ref="O596:Q596"/>
    <mergeCell ref="O598:Q598"/>
    <mergeCell ref="F598:H598"/>
    <mergeCell ref="B591:F591"/>
    <mergeCell ref="O587:R587"/>
    <mergeCell ref="O595:Q595"/>
    <mergeCell ref="I595:K595"/>
    <mergeCell ref="K590:N590"/>
    <mergeCell ref="G588:J588"/>
    <mergeCell ref="AA551:AB551"/>
    <mergeCell ref="AA558:AB558"/>
    <mergeCell ref="S582:V582"/>
    <mergeCell ref="W581:Z581"/>
    <mergeCell ref="AA581:AB581"/>
    <mergeCell ref="AA561:AB561"/>
    <mergeCell ref="AA564:AB564"/>
    <mergeCell ref="AA574:AB574"/>
    <mergeCell ref="AA582:AB582"/>
    <mergeCell ref="AA553:AB553"/>
    <mergeCell ref="B536:T536"/>
    <mergeCell ref="AA559:AB559"/>
    <mergeCell ref="Y520:Z520"/>
    <mergeCell ref="AA520:AB520"/>
    <mergeCell ref="AA534:AB534"/>
    <mergeCell ref="W551:X551"/>
    <mergeCell ref="W541:X541"/>
    <mergeCell ref="W547:X547"/>
    <mergeCell ref="Y532:Z532"/>
    <mergeCell ref="Y535:Z535"/>
    <mergeCell ref="G563:J563"/>
    <mergeCell ref="AA571:AB571"/>
    <mergeCell ref="U535:V535"/>
    <mergeCell ref="W535:X535"/>
    <mergeCell ref="AA560:AB560"/>
    <mergeCell ref="AA565:AB565"/>
    <mergeCell ref="AA570:AB570"/>
    <mergeCell ref="AA540:AB540"/>
    <mergeCell ref="Y551:Z551"/>
    <mergeCell ref="S570:V570"/>
    <mergeCell ref="W561:Z561"/>
    <mergeCell ref="B552:T552"/>
    <mergeCell ref="B540:T540"/>
    <mergeCell ref="U540:V540"/>
    <mergeCell ref="W540:X540"/>
    <mergeCell ref="U545:V545"/>
    <mergeCell ref="U546:V546"/>
    <mergeCell ref="W545:X545"/>
    <mergeCell ref="W546:X546"/>
    <mergeCell ref="B546:T546"/>
    <mergeCell ref="Y541:Z541"/>
    <mergeCell ref="Y536:Z536"/>
    <mergeCell ref="W536:X536"/>
    <mergeCell ref="W533:X533"/>
    <mergeCell ref="Y533:Z533"/>
    <mergeCell ref="Y540:Z540"/>
    <mergeCell ref="AA547:AB547"/>
    <mergeCell ref="B532:T532"/>
    <mergeCell ref="B530:T530"/>
    <mergeCell ref="B531:T531"/>
    <mergeCell ref="Y547:Z547"/>
    <mergeCell ref="AA541:AB541"/>
    <mergeCell ref="AA536:AB536"/>
    <mergeCell ref="U536:V536"/>
    <mergeCell ref="AA531:AB531"/>
    <mergeCell ref="AA532:AB532"/>
    <mergeCell ref="B496:T496"/>
    <mergeCell ref="B509:T509"/>
    <mergeCell ref="B512:T512"/>
    <mergeCell ref="B517:T517"/>
    <mergeCell ref="B506:T506"/>
    <mergeCell ref="B499:T499"/>
    <mergeCell ref="B500:P500"/>
    <mergeCell ref="B497:T497"/>
    <mergeCell ref="B508:T508"/>
    <mergeCell ref="B498:T498"/>
    <mergeCell ref="U463:V463"/>
    <mergeCell ref="U477:V477"/>
    <mergeCell ref="W477:X477"/>
    <mergeCell ref="U478:V478"/>
    <mergeCell ref="W478:X478"/>
    <mergeCell ref="U467:V467"/>
    <mergeCell ref="W471:X471"/>
    <mergeCell ref="W463:X463"/>
    <mergeCell ref="U468:V468"/>
    <mergeCell ref="W468:X468"/>
    <mergeCell ref="AA281:AB281"/>
    <mergeCell ref="B292:R292"/>
    <mergeCell ref="W295:X295"/>
    <mergeCell ref="B294:N294"/>
    <mergeCell ref="B290:R290"/>
    <mergeCell ref="B291:R291"/>
    <mergeCell ref="B285:R285"/>
    <mergeCell ref="B293:H293"/>
    <mergeCell ref="Y283:Z283"/>
    <mergeCell ref="AA285:AB285"/>
    <mergeCell ref="Y331:Z331"/>
    <mergeCell ref="Y328:Z328"/>
    <mergeCell ref="Y329:Z329"/>
    <mergeCell ref="Y330:Z330"/>
    <mergeCell ref="B42:K42"/>
    <mergeCell ref="Q48:AB48"/>
    <mergeCell ref="C58:G58"/>
    <mergeCell ref="O42:AB43"/>
    <mergeCell ref="O44:AB44"/>
    <mergeCell ref="O58:AB58"/>
    <mergeCell ref="B53:K54"/>
    <mergeCell ref="Q53:AB53"/>
    <mergeCell ref="Q54:AB54"/>
    <mergeCell ref="C56:G56"/>
    <mergeCell ref="O56:AB56"/>
    <mergeCell ref="C57:G57"/>
    <mergeCell ref="O57:AB57"/>
    <mergeCell ref="O71:AB71"/>
    <mergeCell ref="O65:AB65"/>
    <mergeCell ref="O66:AB66"/>
    <mergeCell ref="O68:AB68"/>
    <mergeCell ref="O62:AB62"/>
    <mergeCell ref="O64:AB64"/>
    <mergeCell ref="O70:AB70"/>
    <mergeCell ref="U376:V376"/>
    <mergeCell ref="U410:W410"/>
    <mergeCell ref="U406:W406"/>
    <mergeCell ref="U407:W407"/>
    <mergeCell ref="U408:W408"/>
    <mergeCell ref="W384:X384"/>
    <mergeCell ref="W387:X387"/>
    <mergeCell ref="U377:V377"/>
    <mergeCell ref="U380:V380"/>
    <mergeCell ref="U384:V384"/>
    <mergeCell ref="U268:V268"/>
    <mergeCell ref="U269:V269"/>
    <mergeCell ref="U270:V270"/>
    <mergeCell ref="U375:V375"/>
    <mergeCell ref="U340:V340"/>
    <mergeCell ref="U319:V319"/>
    <mergeCell ref="U343:V343"/>
    <mergeCell ref="U345:V345"/>
    <mergeCell ref="U348:V348"/>
    <mergeCell ref="U344:V344"/>
    <mergeCell ref="U374:V374"/>
    <mergeCell ref="B370:T370"/>
    <mergeCell ref="U370:V370"/>
    <mergeCell ref="U372:V372"/>
    <mergeCell ref="B279:R279"/>
    <mergeCell ref="B280:R280"/>
    <mergeCell ref="B281:R281"/>
    <mergeCell ref="B284:R284"/>
    <mergeCell ref="B282:R282"/>
    <mergeCell ref="B283:R283"/>
    <mergeCell ref="B405:H405"/>
    <mergeCell ref="B336:R336"/>
    <mergeCell ref="B382:T382"/>
    <mergeCell ref="B390:T390"/>
    <mergeCell ref="B395:F395"/>
    <mergeCell ref="B388:T388"/>
    <mergeCell ref="Q403:S403"/>
    <mergeCell ref="Q400:S400"/>
    <mergeCell ref="M403:O403"/>
    <mergeCell ref="B347:R347"/>
    <mergeCell ref="AA658:AB658"/>
    <mergeCell ref="Y465:Z465"/>
    <mergeCell ref="AA388:AB388"/>
    <mergeCell ref="X640:Z640"/>
    <mergeCell ref="X653:AB653"/>
    <mergeCell ref="AA483:AB483"/>
    <mergeCell ref="AA484:AB484"/>
    <mergeCell ref="AA485:AB485"/>
    <mergeCell ref="AA486:AB486"/>
    <mergeCell ref="Y486:Z486"/>
    <mergeCell ref="B619:E619"/>
    <mergeCell ref="B621:E621"/>
    <mergeCell ref="W475:X475"/>
    <mergeCell ref="U491:V491"/>
    <mergeCell ref="U499:V499"/>
    <mergeCell ref="U506:V506"/>
    <mergeCell ref="B618:E618"/>
    <mergeCell ref="B617:E617"/>
    <mergeCell ref="F617:H617"/>
    <mergeCell ref="W497:X497"/>
    <mergeCell ref="AA659:AB659"/>
    <mergeCell ref="X659:Z659"/>
    <mergeCell ref="AA661:AB661"/>
    <mergeCell ref="AA660:AB660"/>
    <mergeCell ref="T655:V655"/>
    <mergeCell ref="AA489:AB489"/>
    <mergeCell ref="AA552:AB552"/>
    <mergeCell ref="W491:X491"/>
    <mergeCell ref="U492:V492"/>
    <mergeCell ref="U497:V497"/>
    <mergeCell ref="U498:V498"/>
    <mergeCell ref="U496:V496"/>
    <mergeCell ref="AA492:AB492"/>
    <mergeCell ref="Y492:Z492"/>
    <mergeCell ref="B631:E631"/>
    <mergeCell ref="B627:E627"/>
    <mergeCell ref="F627:H627"/>
    <mergeCell ref="AA665:AB665"/>
    <mergeCell ref="F640:H640"/>
    <mergeCell ref="L642:N642"/>
    <mergeCell ref="C657:O657"/>
    <mergeCell ref="C665:H665"/>
    <mergeCell ref="O646:Q646"/>
    <mergeCell ref="Q654:S654"/>
    <mergeCell ref="Q685:S685"/>
    <mergeCell ref="B703:O703"/>
    <mergeCell ref="F639:H639"/>
    <mergeCell ref="B640:E640"/>
    <mergeCell ref="F641:H641"/>
    <mergeCell ref="Q667:S667"/>
    <mergeCell ref="Q670:V670"/>
    <mergeCell ref="U640:W640"/>
    <mergeCell ref="I639:K639"/>
    <mergeCell ref="I640:K640"/>
    <mergeCell ref="C659:O659"/>
    <mergeCell ref="C660:O660"/>
    <mergeCell ref="B682:O682"/>
    <mergeCell ref="Q678:S678"/>
    <mergeCell ref="X690:AB690"/>
    <mergeCell ref="T692:V692"/>
    <mergeCell ref="AA691:AB691"/>
    <mergeCell ref="Q690:V690"/>
    <mergeCell ref="Q691:S691"/>
    <mergeCell ref="X692:Z692"/>
    <mergeCell ref="Q692:S692"/>
    <mergeCell ref="T691:V691"/>
    <mergeCell ref="Q737:S737"/>
    <mergeCell ref="Z736:AB736"/>
    <mergeCell ref="Q735:S735"/>
    <mergeCell ref="T736:V736"/>
    <mergeCell ref="W736:Y736"/>
    <mergeCell ref="T735:V735"/>
    <mergeCell ref="Q736:S736"/>
    <mergeCell ref="W735:Y735"/>
    <mergeCell ref="T737:V737"/>
    <mergeCell ref="Z735:AB735"/>
    <mergeCell ref="Q730:S730"/>
    <mergeCell ref="Q729:S729"/>
    <mergeCell ref="K731:M731"/>
    <mergeCell ref="N731:P731"/>
    <mergeCell ref="B726:J726"/>
    <mergeCell ref="Q699:V699"/>
    <mergeCell ref="B725:J725"/>
    <mergeCell ref="B712:P712"/>
    <mergeCell ref="T723:V723"/>
    <mergeCell ref="E711:O711"/>
    <mergeCell ref="Q722:S722"/>
    <mergeCell ref="B724:J724"/>
    <mergeCell ref="Q726:S726"/>
    <mergeCell ref="Q721:S721"/>
    <mergeCell ref="AA187:AB187"/>
    <mergeCell ref="Y193:Z193"/>
    <mergeCell ref="W190:X190"/>
    <mergeCell ref="W191:X191"/>
    <mergeCell ref="W192:X192"/>
    <mergeCell ref="W193:X193"/>
    <mergeCell ref="Y187:Z187"/>
    <mergeCell ref="Y189:Z189"/>
    <mergeCell ref="Y190:Z190"/>
    <mergeCell ref="Y191:Z191"/>
    <mergeCell ref="Y199:Z199"/>
    <mergeCell ref="W200:X200"/>
    <mergeCell ref="W199:X199"/>
    <mergeCell ref="Y200:Z200"/>
    <mergeCell ref="W194:X194"/>
    <mergeCell ref="W195:X195"/>
    <mergeCell ref="W197:X197"/>
    <mergeCell ref="Y195:Z195"/>
    <mergeCell ref="Y196:Z196"/>
    <mergeCell ref="W196:X196"/>
    <mergeCell ref="Y197:Z197"/>
    <mergeCell ref="Y185:AB185"/>
    <mergeCell ref="Y194:Z194"/>
    <mergeCell ref="AA188:AB188"/>
    <mergeCell ref="AA189:AB189"/>
    <mergeCell ref="AA190:AB190"/>
    <mergeCell ref="AA191:AB191"/>
    <mergeCell ref="AA192:AB192"/>
    <mergeCell ref="AA193:AB193"/>
    <mergeCell ref="Y192:Z192"/>
    <mergeCell ref="Y188:Z188"/>
    <mergeCell ref="AA194:AB194"/>
    <mergeCell ref="AA195:AB195"/>
    <mergeCell ref="AA196:AB196"/>
    <mergeCell ref="AA197:AB197"/>
    <mergeCell ref="U490:V490"/>
    <mergeCell ref="Y489:Z489"/>
    <mergeCell ref="Y487:Z487"/>
    <mergeCell ref="W487:X487"/>
    <mergeCell ref="W488:X488"/>
    <mergeCell ref="W490:X490"/>
    <mergeCell ref="U489:V489"/>
    <mergeCell ref="U488:V488"/>
    <mergeCell ref="W492:X492"/>
    <mergeCell ref="AA487:AB487"/>
    <mergeCell ref="AA488:AB488"/>
    <mergeCell ref="AA491:AB491"/>
    <mergeCell ref="AA490:AB490"/>
    <mergeCell ref="Y491:Z491"/>
    <mergeCell ref="W489:X489"/>
    <mergeCell ref="Y496:Z496"/>
    <mergeCell ref="AA496:AB496"/>
    <mergeCell ref="W496:X496"/>
    <mergeCell ref="D661:O661"/>
    <mergeCell ref="I642:K642"/>
    <mergeCell ref="T654:V654"/>
    <mergeCell ref="Q660:S660"/>
    <mergeCell ref="Q661:S661"/>
    <mergeCell ref="Q659:S659"/>
    <mergeCell ref="Q658:S658"/>
    <mergeCell ref="C658:O658"/>
    <mergeCell ref="Q657:S657"/>
    <mergeCell ref="W509:X509"/>
    <mergeCell ref="W506:X506"/>
    <mergeCell ref="I641:K641"/>
    <mergeCell ref="L641:N641"/>
    <mergeCell ref="B626:E626"/>
    <mergeCell ref="F626:H626"/>
    <mergeCell ref="B629:E629"/>
    <mergeCell ref="F629:H629"/>
    <mergeCell ref="AA684:AB684"/>
    <mergeCell ref="B683:O683"/>
    <mergeCell ref="C664:H664"/>
    <mergeCell ref="T664:V664"/>
    <mergeCell ref="AA667:AB667"/>
    <mergeCell ref="AA664:AB664"/>
    <mergeCell ref="X664:Z664"/>
    <mergeCell ref="AA677:AB677"/>
    <mergeCell ref="AA681:AB681"/>
    <mergeCell ref="X670:AB670"/>
    <mergeCell ref="B692:O692"/>
    <mergeCell ref="T694:V694"/>
    <mergeCell ref="B694:O694"/>
    <mergeCell ref="X695:Z695"/>
    <mergeCell ref="T693:V693"/>
    <mergeCell ref="Q693:S693"/>
    <mergeCell ref="B695:O695"/>
    <mergeCell ref="X694:Z694"/>
    <mergeCell ref="X693:Z693"/>
    <mergeCell ref="B693:O693"/>
    <mergeCell ref="K723:M723"/>
    <mergeCell ref="K722:M722"/>
    <mergeCell ref="B701:O701"/>
    <mergeCell ref="B702:O702"/>
    <mergeCell ref="K721:M721"/>
    <mergeCell ref="B713:P713"/>
    <mergeCell ref="N721:P721"/>
    <mergeCell ref="N722:P722"/>
    <mergeCell ref="N723:P723"/>
    <mergeCell ref="B696:O696"/>
    <mergeCell ref="B723:J723"/>
    <mergeCell ref="Q703:S703"/>
    <mergeCell ref="B730:J730"/>
    <mergeCell ref="B727:J727"/>
    <mergeCell ref="K730:M730"/>
    <mergeCell ref="N730:P730"/>
    <mergeCell ref="N727:P727"/>
    <mergeCell ref="B729:J729"/>
    <mergeCell ref="B728:J728"/>
    <mergeCell ref="K727:M727"/>
    <mergeCell ref="K734:M734"/>
    <mergeCell ref="N734:P734"/>
    <mergeCell ref="K736:M736"/>
    <mergeCell ref="K728:M728"/>
    <mergeCell ref="N729:P729"/>
    <mergeCell ref="K729:M729"/>
    <mergeCell ref="N739:P739"/>
    <mergeCell ref="N736:P736"/>
    <mergeCell ref="N738:P738"/>
    <mergeCell ref="K735:M735"/>
    <mergeCell ref="N735:P735"/>
    <mergeCell ref="B737:J737"/>
    <mergeCell ref="N737:P737"/>
    <mergeCell ref="B738:J738"/>
    <mergeCell ref="K738:M738"/>
    <mergeCell ref="K737:M737"/>
    <mergeCell ref="B740:J740"/>
    <mergeCell ref="K740:M740"/>
    <mergeCell ref="N740:P740"/>
    <mergeCell ref="Q740:S740"/>
    <mergeCell ref="B741:J741"/>
    <mergeCell ref="W741:Y741"/>
    <mergeCell ref="W740:Y740"/>
    <mergeCell ref="B739:J739"/>
    <mergeCell ref="K739:M739"/>
    <mergeCell ref="N741:P741"/>
    <mergeCell ref="Q741:S741"/>
    <mergeCell ref="Q739:S739"/>
    <mergeCell ref="K741:M741"/>
    <mergeCell ref="W739:Y739"/>
    <mergeCell ref="B743:J743"/>
    <mergeCell ref="K743:M743"/>
    <mergeCell ref="B744:J744"/>
    <mergeCell ref="N743:P743"/>
    <mergeCell ref="B742:J742"/>
    <mergeCell ref="K742:M742"/>
    <mergeCell ref="N742:P742"/>
    <mergeCell ref="W742:Y742"/>
    <mergeCell ref="K745:M745"/>
    <mergeCell ref="N745:P745"/>
    <mergeCell ref="Q745:S745"/>
    <mergeCell ref="N744:P744"/>
    <mergeCell ref="Q744:S744"/>
    <mergeCell ref="K744:M744"/>
    <mergeCell ref="K746:M746"/>
    <mergeCell ref="N746:P746"/>
    <mergeCell ref="Q746:S746"/>
    <mergeCell ref="T746:V746"/>
    <mergeCell ref="Q754:S754"/>
    <mergeCell ref="T754:V754"/>
    <mergeCell ref="X754:Z754"/>
    <mergeCell ref="Q756:S756"/>
    <mergeCell ref="Q755:S755"/>
    <mergeCell ref="T755:V755"/>
    <mergeCell ref="X755:Z755"/>
    <mergeCell ref="B766:O766"/>
    <mergeCell ref="B764:O764"/>
    <mergeCell ref="E761:P761"/>
    <mergeCell ref="B757:O757"/>
    <mergeCell ref="B765:O765"/>
    <mergeCell ref="Q762:V762"/>
    <mergeCell ref="X762:AB762"/>
    <mergeCell ref="Q763:S763"/>
    <mergeCell ref="T763:V763"/>
    <mergeCell ref="X763:Z763"/>
    <mergeCell ref="AA763:AB763"/>
    <mergeCell ref="AA757:AB757"/>
    <mergeCell ref="T756:V756"/>
    <mergeCell ref="AA756:AB756"/>
    <mergeCell ref="B755:O755"/>
    <mergeCell ref="Q757:S757"/>
    <mergeCell ref="T757:V757"/>
    <mergeCell ref="X757:Z757"/>
    <mergeCell ref="AA755:AB755"/>
    <mergeCell ref="AA766:AB766"/>
    <mergeCell ref="T764:V764"/>
    <mergeCell ref="X764:Z764"/>
    <mergeCell ref="T765:V765"/>
    <mergeCell ref="X765:Z765"/>
    <mergeCell ref="AA765:AB765"/>
    <mergeCell ref="AA764:AB764"/>
    <mergeCell ref="Q766:S766"/>
    <mergeCell ref="T766:V766"/>
    <mergeCell ref="X766:Z766"/>
    <mergeCell ref="Z745:AB745"/>
    <mergeCell ref="W746:Y746"/>
    <mergeCell ref="Z746:AB746"/>
    <mergeCell ref="Q764:S764"/>
    <mergeCell ref="Q765:S765"/>
    <mergeCell ref="AA754:AB754"/>
    <mergeCell ref="W745:Y745"/>
    <mergeCell ref="B205:R205"/>
    <mergeCell ref="W205:X205"/>
    <mergeCell ref="B234:K234"/>
    <mergeCell ref="B207:R207"/>
    <mergeCell ref="F213:K213"/>
    <mergeCell ref="L213:R213"/>
    <mergeCell ref="B214:G214"/>
    <mergeCell ref="B233:K233"/>
    <mergeCell ref="U206:V206"/>
    <mergeCell ref="S205:T205"/>
    <mergeCell ref="AA466:AB466"/>
    <mergeCell ref="Y466:Z466"/>
    <mergeCell ref="Y474:Z474"/>
    <mergeCell ref="AA469:AB469"/>
    <mergeCell ref="Y468:Z468"/>
    <mergeCell ref="AA468:AB468"/>
    <mergeCell ref="Y469:Z469"/>
    <mergeCell ref="AA473:AB473"/>
    <mergeCell ref="AA472:AB472"/>
    <mergeCell ref="Y470:Z470"/>
    <mergeCell ref="W474:X474"/>
    <mergeCell ref="U472:V472"/>
    <mergeCell ref="W472:X472"/>
    <mergeCell ref="Y472:Z472"/>
    <mergeCell ref="Y475:Z475"/>
    <mergeCell ref="Y517:Z517"/>
    <mergeCell ref="Y501:AB501"/>
    <mergeCell ref="AA497:AB497"/>
    <mergeCell ref="Y497:Z497"/>
    <mergeCell ref="Y505:Z505"/>
    <mergeCell ref="Y502:Z502"/>
    <mergeCell ref="Y488:Z488"/>
    <mergeCell ref="AA476:AB476"/>
    <mergeCell ref="AA499:AB499"/>
    <mergeCell ref="W498:X498"/>
    <mergeCell ref="Y498:Z498"/>
    <mergeCell ref="AA498:AB498"/>
    <mergeCell ref="U501:X501"/>
    <mergeCell ref="Y499:Z499"/>
    <mergeCell ref="W502:X502"/>
    <mergeCell ref="U502:V502"/>
    <mergeCell ref="W504:X504"/>
    <mergeCell ref="W505:X505"/>
    <mergeCell ref="B511:T511"/>
    <mergeCell ref="B510:T510"/>
    <mergeCell ref="U504:V504"/>
    <mergeCell ref="U505:V505"/>
    <mergeCell ref="X648:Z648"/>
    <mergeCell ref="AA648:AB648"/>
    <mergeCell ref="B520:T520"/>
    <mergeCell ref="B547:T547"/>
    <mergeCell ref="B551:T551"/>
    <mergeCell ref="B545:T545"/>
    <mergeCell ref="B534:T534"/>
    <mergeCell ref="X602:Z602"/>
    <mergeCell ref="U602:W602"/>
    <mergeCell ref="S568:V568"/>
    <mergeCell ref="AA235:AB235"/>
    <mergeCell ref="Y235:Z235"/>
    <mergeCell ref="W247:X247"/>
    <mergeCell ref="G568:J568"/>
    <mergeCell ref="U509:V509"/>
    <mergeCell ref="U510:V510"/>
    <mergeCell ref="U507:V507"/>
    <mergeCell ref="U508:V508"/>
    <mergeCell ref="U512:V512"/>
    <mergeCell ref="U520:V520"/>
    <mergeCell ref="B246:R246"/>
    <mergeCell ref="B247:R247"/>
    <mergeCell ref="B206:R206"/>
    <mergeCell ref="Y206:Z206"/>
    <mergeCell ref="U235:V235"/>
    <mergeCell ref="U237:V237"/>
    <mergeCell ref="Y207:Z207"/>
    <mergeCell ref="W207:X207"/>
    <mergeCell ref="W234:X234"/>
    <mergeCell ref="W235:X235"/>
    <mergeCell ref="W246:X246"/>
    <mergeCell ref="AA202:AB202"/>
    <mergeCell ref="Y202:Z202"/>
    <mergeCell ref="Y203:Z203"/>
    <mergeCell ref="AA203:AB203"/>
    <mergeCell ref="AA204:AB204"/>
    <mergeCell ref="AA205:AB205"/>
    <mergeCell ref="Y204:Z204"/>
    <mergeCell ref="Y205:Z205"/>
    <mergeCell ref="B245:AB245"/>
    <mergeCell ref="S201:T201"/>
    <mergeCell ref="AA198:AB198"/>
    <mergeCell ref="AA199:AB199"/>
    <mergeCell ref="AA200:AB200"/>
    <mergeCell ref="AA201:AB201"/>
    <mergeCell ref="U200:V200"/>
    <mergeCell ref="Y201:Z201"/>
    <mergeCell ref="W201:X201"/>
    <mergeCell ref="W198:X198"/>
    <mergeCell ref="Y198:Z198"/>
    <mergeCell ref="B196:R196"/>
    <mergeCell ref="B204:R204"/>
    <mergeCell ref="B194:R194"/>
    <mergeCell ref="B201:R201"/>
    <mergeCell ref="B197:R197"/>
    <mergeCell ref="B200:R200"/>
    <mergeCell ref="B195:R195"/>
    <mergeCell ref="W248:X248"/>
    <mergeCell ref="W250:X250"/>
    <mergeCell ref="AA250:AB250"/>
    <mergeCell ref="S265:T265"/>
    <mergeCell ref="S259:T259"/>
    <mergeCell ref="S258:T258"/>
    <mergeCell ref="S260:T260"/>
    <mergeCell ref="S263:T263"/>
    <mergeCell ref="S264:T264"/>
    <mergeCell ref="W260:X260"/>
    <mergeCell ref="B348:R348"/>
    <mergeCell ref="B391:AB391"/>
    <mergeCell ref="AA387:AB387"/>
    <mergeCell ref="Y384:Z384"/>
    <mergeCell ref="AA384:AB384"/>
    <mergeCell ref="AA385:AB385"/>
    <mergeCell ref="Y367:Z367"/>
    <mergeCell ref="Y387:Z387"/>
    <mergeCell ref="W385:X385"/>
    <mergeCell ref="Y386:Z386"/>
    <mergeCell ref="O59:AB59"/>
    <mergeCell ref="S340:T340"/>
    <mergeCell ref="B380:T380"/>
    <mergeCell ref="B349:R349"/>
    <mergeCell ref="B366:T366"/>
    <mergeCell ref="B362:T362"/>
    <mergeCell ref="B330:R330"/>
    <mergeCell ref="W340:X340"/>
    <mergeCell ref="W343:X343"/>
    <mergeCell ref="B303:R303"/>
    <mergeCell ref="X666:Z666"/>
    <mergeCell ref="AA666:AB666"/>
    <mergeCell ref="U642:W642"/>
    <mergeCell ref="Y490:Z490"/>
    <mergeCell ref="Y534:Z534"/>
    <mergeCell ref="W499:X499"/>
    <mergeCell ref="X654:Z654"/>
    <mergeCell ref="X641:Z641"/>
    <mergeCell ref="T658:V658"/>
    <mergeCell ref="T659:V659"/>
    <mergeCell ref="Z749:AB749"/>
    <mergeCell ref="T753:V753"/>
    <mergeCell ref="X756:Z756"/>
    <mergeCell ref="W748:Y748"/>
    <mergeCell ref="Z748:AB748"/>
    <mergeCell ref="X752:AB752"/>
    <mergeCell ref="X753:Z753"/>
    <mergeCell ref="AA753:AB753"/>
    <mergeCell ref="T749:V749"/>
    <mergeCell ref="Z741:AB741"/>
    <mergeCell ref="T742:V742"/>
    <mergeCell ref="T666:V666"/>
    <mergeCell ref="Z742:AB742"/>
    <mergeCell ref="Z740:AB740"/>
    <mergeCell ref="T740:V740"/>
    <mergeCell ref="X672:Z672"/>
    <mergeCell ref="W724:Y724"/>
    <mergeCell ref="T682:V682"/>
    <mergeCell ref="AA672:AB672"/>
    <mergeCell ref="Z743:AB743"/>
    <mergeCell ref="Z744:AB744"/>
    <mergeCell ref="T743:V743"/>
    <mergeCell ref="W743:Y743"/>
    <mergeCell ref="T744:V744"/>
    <mergeCell ref="W744:Y744"/>
    <mergeCell ref="B12:H12"/>
    <mergeCell ref="B571:D571"/>
    <mergeCell ref="C666:F666"/>
    <mergeCell ref="Q666:S666"/>
    <mergeCell ref="B625:E625"/>
    <mergeCell ref="L646:N646"/>
    <mergeCell ref="F642:H642"/>
    <mergeCell ref="M464:O464"/>
    <mergeCell ref="M463:O463"/>
    <mergeCell ref="C59:G59"/>
    <mergeCell ref="C164:AA164"/>
    <mergeCell ref="C155:R155"/>
    <mergeCell ref="C157:AA157"/>
    <mergeCell ref="C158:AA158"/>
    <mergeCell ref="C159:AA159"/>
    <mergeCell ref="C173:H173"/>
    <mergeCell ref="B14:L14"/>
    <mergeCell ref="C165:AA165"/>
    <mergeCell ref="C166:AA166"/>
    <mergeCell ref="C167:AA167"/>
    <mergeCell ref="C171:R171"/>
    <mergeCell ref="S171:V171"/>
    <mergeCell ref="C161:AA161"/>
    <mergeCell ref="C162:AA162"/>
    <mergeCell ref="C163:AA163"/>
    <mergeCell ref="M476:O476"/>
    <mergeCell ref="U476:V476"/>
    <mergeCell ref="W476:X476"/>
    <mergeCell ref="Y476:Z476"/>
    <mergeCell ref="U464:V464"/>
    <mergeCell ref="AA475:AB475"/>
    <mergeCell ref="AA474:AB474"/>
    <mergeCell ref="AA510:AB510"/>
    <mergeCell ref="Y477:Z477"/>
    <mergeCell ref="AA477:AB477"/>
    <mergeCell ref="Y478:Z478"/>
    <mergeCell ref="AA478:AB478"/>
    <mergeCell ref="AA507:AB507"/>
    <mergeCell ref="AA508:AB508"/>
    <mergeCell ref="B527:T527"/>
    <mergeCell ref="B528:T528"/>
    <mergeCell ref="U527:V527"/>
    <mergeCell ref="W527:X527"/>
    <mergeCell ref="U528:V528"/>
    <mergeCell ref="W528:X528"/>
    <mergeCell ref="U523:V523"/>
    <mergeCell ref="U522:V522"/>
    <mergeCell ref="Y511:Z511"/>
    <mergeCell ref="AA528:AB528"/>
    <mergeCell ref="Y527:Z527"/>
    <mergeCell ref="AA527:AB527"/>
    <mergeCell ref="AA517:AB517"/>
    <mergeCell ref="U513:V513"/>
    <mergeCell ref="Y512:Z512"/>
    <mergeCell ref="Y522:Z522"/>
    <mergeCell ref="B533:T533"/>
    <mergeCell ref="C60:G60"/>
    <mergeCell ref="O67:AA67"/>
    <mergeCell ref="B521:T521"/>
    <mergeCell ref="U521:V521"/>
    <mergeCell ref="W521:X521"/>
    <mergeCell ref="Y521:Z521"/>
    <mergeCell ref="AA521:AB521"/>
    <mergeCell ref="Y528:Z528"/>
    <mergeCell ref="C136:R136"/>
  </mergeCells>
  <conditionalFormatting sqref="S341:S345 S251:S254 W336:W340 S243:S244 T287:T288 T190 S188:S207 T207 S319:T319 T290:T291 U201:U202 T200:T203 T282:T285 U346 T273:T275 T279 U257:U258 U262 U266:U267 T271:U271 U274:U275 U283:U285 U287 T300 Y310:Y311 U299:V300 U302:V309 Y314:Z315 S316:T317 T314:T315 Y331 S299:S315 T302:T312 S318 S320:S322 Y319:Z330 S329 S330:T332 W310:W311 Y299:Z309 U310:U311 W313:W316 Y316 U313:U316 Y348:Z349 W333 W330:W331 U318:U319 S333:S336 S337:U340 Y334:Z345 U333 W346 Y346 W322:W328 W318:W319 S323:U328 U330:U331 S346:T349 T265:T267 S256:S291">
    <cfRule type="cellIs" priority="1" dxfId="0" operator="equal" stopIfTrue="1">
      <formula>0</formula>
    </cfRule>
  </conditionalFormatting>
  <printOptions/>
  <pageMargins left="0.3937007874015748" right="0" top="0.6692913385826772" bottom="0.31496062992125984" header="0.1968503937007874" footer="0.1968503937007874"/>
  <pageSetup horizontalDpi="600" verticalDpi="600" orientation="portrait" paperSize="9" scale="83" r:id="rId1"/>
  <headerFooter alignWithMargins="0">
    <oddHeader>&amp;C&amp;"Times New Roman,Полужирный Курсив"&amp;11AS "Tosmare shipyard"
report  for 6m of 2009</oddHeader>
    <oddFooter>&amp;R&amp;P</oddFooter>
  </headerFooter>
  <rowBreaks count="16" manualBreakCount="16">
    <brk id="27" max="255" man="1"/>
    <brk id="79" max="255" man="1"/>
    <brk id="148" max="255" man="1"/>
    <brk id="182" max="255" man="1"/>
    <brk id="232" max="255" man="1"/>
    <brk id="293" max="255" man="1"/>
    <brk id="354" max="255" man="1"/>
    <brk id="397" max="255" man="1"/>
    <brk id="438" max="255" man="1"/>
    <brk id="499" max="255" man="1"/>
    <brk id="554" max="255" man="1"/>
    <brk id="592" max="255" man="1"/>
    <brk id="632" max="255" man="1"/>
    <brk id="688" max="255" man="1"/>
    <brk id="734" max="255" man="1"/>
    <brk id="7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J11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0" customWidth="1"/>
  </cols>
  <sheetData>
    <row r="5" spans="1:10" ht="15.75" customHeight="1">
      <c r="A5" t="s">
        <v>300</v>
      </c>
      <c r="B5" s="744" t="s">
        <v>315</v>
      </c>
      <c r="C5" s="744"/>
      <c r="D5" s="744"/>
      <c r="E5" s="744"/>
      <c r="F5" s="744"/>
      <c r="G5" s="744"/>
      <c r="H5" s="744"/>
      <c r="I5" s="744"/>
      <c r="J5" s="744"/>
    </row>
    <row r="6" spans="1:10" ht="16.5" customHeight="1">
      <c r="A6" t="s">
        <v>301</v>
      </c>
      <c r="B6" s="744" t="s">
        <v>316</v>
      </c>
      <c r="C6" s="744"/>
      <c r="D6" s="744"/>
      <c r="E6" s="744"/>
      <c r="F6" s="744"/>
      <c r="G6" s="744"/>
      <c r="H6" s="744"/>
      <c r="I6" s="744"/>
      <c r="J6" s="744"/>
    </row>
    <row r="7" spans="1:10" ht="28.5" customHeight="1">
      <c r="A7" t="s">
        <v>302</v>
      </c>
      <c r="B7" s="743" t="s">
        <v>317</v>
      </c>
      <c r="C7" s="743"/>
      <c r="D7" s="743"/>
      <c r="E7" s="743"/>
      <c r="F7" s="743"/>
      <c r="G7" s="743"/>
      <c r="H7" s="743"/>
      <c r="I7" s="743"/>
      <c r="J7" s="743"/>
    </row>
    <row r="8" spans="2:10" ht="28.5" customHeight="1">
      <c r="B8" s="743" t="s">
        <v>318</v>
      </c>
      <c r="C8" s="743"/>
      <c r="D8" s="743"/>
      <c r="E8" s="743"/>
      <c r="F8" s="743"/>
      <c r="G8" s="743"/>
      <c r="H8" s="743"/>
      <c r="I8" s="743"/>
      <c r="J8" s="743"/>
    </row>
    <row r="9" spans="1:10" ht="27.75" customHeight="1">
      <c r="A9" t="s">
        <v>303</v>
      </c>
      <c r="B9" s="743" t="s">
        <v>319</v>
      </c>
      <c r="C9" s="743"/>
      <c r="D9" s="743"/>
      <c r="E9" s="743"/>
      <c r="F9" s="743"/>
      <c r="G9" s="743"/>
      <c r="H9" s="743"/>
      <c r="I9" s="743"/>
      <c r="J9" s="743"/>
    </row>
    <row r="10" spans="1:10" ht="27.75" customHeight="1">
      <c r="A10" t="s">
        <v>304</v>
      </c>
      <c r="B10" s="742" t="s">
        <v>320</v>
      </c>
      <c r="C10" s="742"/>
      <c r="D10" s="742"/>
      <c r="E10" s="742"/>
      <c r="F10" s="742"/>
      <c r="G10" s="742"/>
      <c r="H10" s="742"/>
      <c r="I10" s="742"/>
      <c r="J10" s="742"/>
    </row>
    <row r="11" spans="1:10" ht="29.25" customHeight="1">
      <c r="A11" t="s">
        <v>305</v>
      </c>
      <c r="B11" s="743" t="s">
        <v>321</v>
      </c>
      <c r="C11" s="743"/>
      <c r="D11" s="743"/>
      <c r="E11" s="743"/>
      <c r="F11" s="743"/>
      <c r="G11" s="743"/>
      <c r="H11" s="743"/>
      <c r="I11" s="743"/>
      <c r="J11" s="743"/>
    </row>
  </sheetData>
  <mergeCells count="7">
    <mergeCell ref="B10:J10"/>
    <mergeCell ref="B11:J11"/>
    <mergeCell ref="B9:J9"/>
    <mergeCell ref="B5:J5"/>
    <mergeCell ref="B6:J6"/>
    <mergeCell ref="B7:J7"/>
    <mergeCell ref="B8:J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 Revision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Māris Kibermanis</dc:creator>
  <cp:keywords/>
  <dc:description/>
  <cp:lastModifiedBy>Galina</cp:lastModifiedBy>
  <cp:lastPrinted>2009-08-27T13:35:48Z</cp:lastPrinted>
  <dcterms:created xsi:type="dcterms:W3CDTF">2004-07-26T12:01:07Z</dcterms:created>
  <dcterms:modified xsi:type="dcterms:W3CDTF">2009-08-31T12:43:37Z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-1487051903</vt:i4>
  </property>
  <property fmtid="{D5CDD505-2E9C-101B-9397-08002B2CF9AE}" pid="3" name="_EmailSubject">
    <vt:lpwstr>MRI GP</vt:lpwstr>
  </property>
  <property fmtid="{D5CDD505-2E9C-101B-9397-08002B2CF9AE}" pid="4" name="_AuthorEmail">
    <vt:lpwstr>simona@revision.lv</vt:lpwstr>
  </property>
  <property fmtid="{D5CDD505-2E9C-101B-9397-08002B2CF9AE}" pid="5" name="_AuthorEmailDisplayName">
    <vt:lpwstr>Simona</vt:lpwstr>
  </property>
  <property fmtid="{D5CDD505-2E9C-101B-9397-08002B2CF9AE}" pid="6" name="_PreviousAdHocReviewCycleID">
    <vt:i4>-407941522</vt:i4>
  </property>
  <property fmtid="{D5CDD505-2E9C-101B-9397-08002B2CF9AE}" pid="7" name="_ReviewingToolsShownOnce">
    <vt:lpwstr/>
  </property>
</Properties>
</file>